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erksalfordpriors/Documents/Finance/2023:24/"/>
    </mc:Choice>
  </mc:AlternateContent>
  <xr:revisionPtr revIDLastSave="0" documentId="13_ncr:1_{9F61B668-200A-FF46-AE28-5E78B50DC57E}" xr6:coauthVersionLast="47" xr6:coauthVersionMax="47" xr10:uidLastSave="{00000000-0000-0000-0000-000000000000}"/>
  <bookViews>
    <workbookView xWindow="1720" yWindow="500" windowWidth="16320" windowHeight="16020" activeTab="1" xr2:uid="{B6A30E21-C545-1549-8B0F-B00E84F8F3FE}"/>
  </bookViews>
  <sheets>
    <sheet name="Budget" sheetId="1" r:id="rId1"/>
    <sheet name="CI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2" l="1"/>
  <c r="B65" i="2"/>
  <c r="B64" i="2"/>
  <c r="B45" i="2"/>
  <c r="B46" i="2" s="1"/>
  <c r="B25" i="2"/>
  <c r="B27" i="2" s="1"/>
  <c r="B15" i="2"/>
  <c r="D17" i="1" l="1"/>
  <c r="I48" i="1"/>
  <c r="E17" i="1"/>
  <c r="C60" i="1"/>
  <c r="C62" i="1" s="1"/>
  <c r="E48" i="1"/>
  <c r="D48" i="1"/>
  <c r="C48" i="1"/>
  <c r="C17" i="1"/>
  <c r="C66" i="1" l="1"/>
  <c r="C63" i="1"/>
  <c r="C65" i="1" s="1"/>
</calcChain>
</file>

<file path=xl/sharedStrings.xml><?xml version="1.0" encoding="utf-8"?>
<sst xmlns="http://schemas.openxmlformats.org/spreadsheetml/2006/main" count="131" uniqueCount="124">
  <si>
    <t>Salford Priors Parish Council Budget 2023-24</t>
  </si>
  <si>
    <t>Current Year</t>
  </si>
  <si>
    <t>Budget</t>
  </si>
  <si>
    <t>Actual</t>
  </si>
  <si>
    <t>Full Year</t>
  </si>
  <si>
    <t>Explanations</t>
  </si>
  <si>
    <t>2022-23</t>
  </si>
  <si>
    <t>To Date</t>
  </si>
  <si>
    <t>Forecast</t>
  </si>
  <si>
    <t>Receipts</t>
  </si>
  <si>
    <t>Precept</t>
  </si>
  <si>
    <t>Council Grant</t>
  </si>
  <si>
    <t>grass cutting grant</t>
  </si>
  <si>
    <t>Allotments</t>
  </si>
  <si>
    <t>TOPS</t>
  </si>
  <si>
    <t>Christmas Event</t>
  </si>
  <si>
    <t>Total Income</t>
  </si>
  <si>
    <t>Payments net of VAT</t>
  </si>
  <si>
    <t>Clerk's Salary</t>
  </si>
  <si>
    <t>Clerk's Pension</t>
  </si>
  <si>
    <t>Clerk's Expenses</t>
  </si>
  <si>
    <t>Administration</t>
  </si>
  <si>
    <t>Office &amp; Hall Hire</t>
  </si>
  <si>
    <t>Highways &amp; Lengthsman</t>
  </si>
  <si>
    <t>Repairs &amp; Maintenance</t>
  </si>
  <si>
    <t>Amenity</t>
  </si>
  <si>
    <t>Planter &amp; Misc Landscape</t>
  </si>
  <si>
    <t>Playing Field</t>
  </si>
  <si>
    <t>Light Maintenance</t>
  </si>
  <si>
    <t>Light Energy</t>
  </si>
  <si>
    <t>Community Fund</t>
  </si>
  <si>
    <t>HMRC</t>
  </si>
  <si>
    <t>Allotments Awards</t>
  </si>
  <si>
    <t>Warm Hub</t>
  </si>
  <si>
    <t>Platinum Jubilee</t>
  </si>
  <si>
    <t>Coronation Fund</t>
  </si>
  <si>
    <t>Capital Expenditure</t>
  </si>
  <si>
    <t>Members Expenses</t>
  </si>
  <si>
    <t>Insurance</t>
  </si>
  <si>
    <t>Training</t>
  </si>
  <si>
    <t>Chairman's Allowance</t>
  </si>
  <si>
    <t>Special Projects</t>
  </si>
  <si>
    <t>Totals</t>
  </si>
  <si>
    <t>23-24</t>
  </si>
  <si>
    <t>Tax base analysis</t>
  </si>
  <si>
    <t>Precept Requirement as agreed</t>
  </si>
  <si>
    <t>Precept to request for Stratford District Council</t>
  </si>
  <si>
    <t>Council tax base for Salford Parish</t>
  </si>
  <si>
    <t>Band "D" Council tax for the year</t>
  </si>
  <si>
    <t>Difference year to year Band D</t>
  </si>
  <si>
    <t>Difference per month Band D</t>
  </si>
  <si>
    <t>% increase for next year Band D</t>
  </si>
  <si>
    <t>2023-24</t>
  </si>
  <si>
    <t>Bank Interest D/A</t>
  </si>
  <si>
    <t>Bank Interest CIL</t>
  </si>
  <si>
    <t>Bank Interest WH</t>
  </si>
  <si>
    <t>Dontions &amp; Grants</t>
  </si>
  <si>
    <t>S106 monies</t>
  </si>
  <si>
    <t>Miscellaneous</t>
  </si>
  <si>
    <t>no budget set as Lman wasn't in position</t>
  </si>
  <si>
    <t xml:space="preserve">includes £760 table tennis (grant)
£30 sandwich toaster (grant)
£207 Microwave (grant)
£440 freezer (grant)
</t>
  </si>
  <si>
    <t>£820 to new group, inc tree costs</t>
  </si>
  <si>
    <t xml:space="preserve">no budget set    </t>
  </si>
  <si>
    <t>increased electricity costs &amp; fire RA
new fire system</t>
  </si>
  <si>
    <t>PROW</t>
  </si>
  <si>
    <t>increase in hours allocated, backpay &amp; pay inc</t>
  </si>
  <si>
    <t>gym equipment repairs £1900</t>
  </si>
  <si>
    <t>backpay</t>
  </si>
  <si>
    <t>increased rent</t>
  </si>
  <si>
    <t>Defib training</t>
  </si>
  <si>
    <t>Warm Hub Grant</t>
  </si>
  <si>
    <t>18/03712/FUL Tothall Farm, Tothall Lane, Salford Priors</t>
  </si>
  <si>
    <t>received Nov 19</t>
  </si>
  <si>
    <t>18/03275/REM Land off School Rd, Salford Priors</t>
  </si>
  <si>
    <t>19/0266/FUL The Old Forge, Station Rd</t>
  </si>
  <si>
    <t>received Mar 20</t>
  </si>
  <si>
    <t>17/02475/FUL land at Evesham Rd</t>
  </si>
  <si>
    <t>18/03276/REM land at School Rd</t>
  </si>
  <si>
    <t>expected Apr 21</t>
  </si>
  <si>
    <t>expected Oct 21</t>
  </si>
  <si>
    <t>total expected</t>
  </si>
  <si>
    <t>CIL Monies</t>
  </si>
  <si>
    <t>received Nov 21</t>
  </si>
  <si>
    <r>
      <rPr>
        <sz val="12"/>
        <color rgb="FF000000"/>
        <rFont val="Calibri"/>
        <family val="2"/>
        <scheme val="minor"/>
      </rPr>
      <t>20/00652/FUL</t>
    </r>
    <r>
      <rPr>
        <i/>
        <sz val="12"/>
        <color rgb="FF000000"/>
        <rFont val="Calibri"/>
        <family val="2"/>
        <scheme val="minor"/>
      </rPr>
      <t> </t>
    </r>
    <r>
      <rPr>
        <sz val="12"/>
        <color rgb="FF000000"/>
        <rFont val="Calibri"/>
        <family val="2"/>
        <scheme val="minor"/>
      </rPr>
      <t>Pitchill House , Pitchill, Evesham, WR11 8SN</t>
    </r>
  </si>
  <si>
    <t>received Jun 21</t>
  </si>
  <si>
    <t>18/03276/REM  Land off School Road, School Road, Salford Priors</t>
  </si>
  <si>
    <t>received Jun 22</t>
  </si>
  <si>
    <t>22/00231/VARY Heath Cottage, Dunnington, B49 5NW</t>
  </si>
  <si>
    <t>received Nov 22</t>
  </si>
  <si>
    <t>21/03804/COUQ Wood Bevington Farm, Wood Bevington, Alcester
B49 5LX </t>
  </si>
  <si>
    <t>20/00422/COUQ Barn Adjacent To, Dunnington Lodge, Dunnington
Alcester, B49 5NU</t>
  </si>
  <si>
    <t>received Jun 23</t>
  </si>
  <si>
    <t>21/00837/FUL Barn Adjacent to Dunnington Lodge</t>
  </si>
  <si>
    <t>received Nov 23</t>
  </si>
  <si>
    <t>Bank Interest 2019</t>
  </si>
  <si>
    <t>Bank Interest 2020</t>
  </si>
  <si>
    <t>Bank Interest 2021</t>
  </si>
  <si>
    <t>Bank Interest 2022</t>
  </si>
  <si>
    <t>Bank Interest 2023 to 9.10.23</t>
  </si>
  <si>
    <t>Total</t>
  </si>
  <si>
    <t>Total CIL Monies</t>
  </si>
  <si>
    <t>Total Interest</t>
  </si>
  <si>
    <t>Grand Total</t>
  </si>
  <si>
    <t>Expenditure</t>
  </si>
  <si>
    <t>Budget for The Greenway</t>
  </si>
  <si>
    <t>Wildwood Ecological Survey</t>
  </si>
  <si>
    <t>Permissive Path Agreement</t>
  </si>
  <si>
    <t>Hire of Hall - Mtg</t>
  </si>
  <si>
    <t>Stakes for Greenway</t>
  </si>
  <si>
    <t>Solicitor Charges CIL Agreement Robert Lunn &amp; Lowth</t>
  </si>
  <si>
    <t>Birketts Charges (Carol Ramsden)</t>
  </si>
  <si>
    <t>S38 Agreement</t>
  </si>
  <si>
    <t>Remaining Budget</t>
  </si>
  <si>
    <t>Budget for Traffic Calming</t>
  </si>
  <si>
    <t>Traffic Calming Measure Fees</t>
  </si>
  <si>
    <t>VAS</t>
  </si>
  <si>
    <t>Speed Watch Signage</t>
  </si>
  <si>
    <t>DTA Traffic Survey Fees</t>
  </si>
  <si>
    <t>DTA Traffic Management Fees</t>
  </si>
  <si>
    <t>20 is plenty signage</t>
  </si>
  <si>
    <t>DTA Road Safety Audit report</t>
  </si>
  <si>
    <t>Fencing at Tothall Lane</t>
  </si>
  <si>
    <t>Feasability Design Study</t>
  </si>
  <si>
    <t>Total Remaining CIL monies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</si>
</sst>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505AE4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8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505AE4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DFFC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C1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5" fillId="0" borderId="1" xfId="0" applyFont="1" applyBorder="1"/>
    <xf numFmtId="0" fontId="1" fillId="0" borderId="1" xfId="0" applyFont="1" applyBorder="1"/>
    <xf numFmtId="2" fontId="0" fillId="0" borderId="1" xfId="0" applyNumberForma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2" fontId="1" fillId="0" borderId="1" xfId="0" applyNumberFormat="1" applyFont="1" applyBorder="1"/>
    <xf numFmtId="2" fontId="4" fillId="0" borderId="5" xfId="0" applyNumberFormat="1" applyFont="1" applyBorder="1"/>
    <xf numFmtId="2" fontId="5" fillId="0" borderId="1" xfId="0" applyNumberFormat="1" applyFont="1" applyBorder="1"/>
    <xf numFmtId="2" fontId="2" fillId="0" borderId="1" xfId="0" applyNumberFormat="1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2" fontId="0" fillId="0" borderId="1" xfId="0" applyNumberForma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/>
    <xf numFmtId="2" fontId="15" fillId="0" borderId="1" xfId="0" applyNumberFormat="1" applyFont="1" applyBorder="1"/>
    <xf numFmtId="10" fontId="0" fillId="0" borderId="1" xfId="0" applyNumberFormat="1" applyBorder="1" applyAlignment="1">
      <alignment horizontal="right"/>
    </xf>
    <xf numFmtId="10" fontId="0" fillId="0" borderId="1" xfId="0" applyNumberFormat="1" applyBorder="1"/>
    <xf numFmtId="10" fontId="4" fillId="0" borderId="1" xfId="0" applyNumberFormat="1" applyFont="1" applyBorder="1"/>
    <xf numFmtId="10" fontId="1" fillId="0" borderId="1" xfId="0" applyNumberFormat="1" applyFont="1" applyBorder="1" applyAlignment="1">
      <alignment horizontal="right"/>
    </xf>
    <xf numFmtId="4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2" fontId="4" fillId="0" borderId="0" xfId="0" applyNumberFormat="1" applyFont="1"/>
    <xf numFmtId="2" fontId="1" fillId="0" borderId="0" xfId="0" applyNumberFormat="1" applyFont="1"/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3" fontId="0" fillId="5" borderId="1" xfId="0" applyNumberFormat="1" applyFill="1" applyBorder="1"/>
    <xf numFmtId="0" fontId="0" fillId="6" borderId="1" xfId="0" applyFill="1" applyBorder="1" applyAlignment="1">
      <alignment horizontal="left"/>
    </xf>
    <xf numFmtId="3" fontId="0" fillId="7" borderId="1" xfId="0" applyNumberFormat="1" applyFill="1" applyBorder="1"/>
    <xf numFmtId="0" fontId="0" fillId="5" borderId="1" xfId="0" applyFill="1" applyBorder="1"/>
    <xf numFmtId="164" fontId="0" fillId="7" borderId="1" xfId="0" applyNumberFormat="1" applyFill="1" applyBorder="1"/>
    <xf numFmtId="2" fontId="12" fillId="0" borderId="0" xfId="0" applyNumberFormat="1" applyFont="1"/>
    <xf numFmtId="2" fontId="0" fillId="5" borderId="1" xfId="0" applyNumberFormat="1" applyFill="1" applyBorder="1"/>
    <xf numFmtId="0" fontId="0" fillId="7" borderId="1" xfId="0" applyFill="1" applyBorder="1"/>
    <xf numFmtId="10" fontId="0" fillId="5" borderId="1" xfId="0" applyNumberFormat="1" applyFill="1" applyBorder="1"/>
    <xf numFmtId="2" fontId="3" fillId="0" borderId="5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 applyAlignment="1">
      <alignment wrapText="1"/>
    </xf>
    <xf numFmtId="2" fontId="16" fillId="0" borderId="1" xfId="0" applyNumberFormat="1" applyFont="1" applyBorder="1"/>
    <xf numFmtId="2" fontId="16" fillId="0" borderId="1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vertical="center"/>
    </xf>
    <xf numFmtId="2" fontId="16" fillId="0" borderId="6" xfId="0" applyNumberFormat="1" applyFont="1" applyBorder="1"/>
    <xf numFmtId="2" fontId="16" fillId="0" borderId="4" xfId="0" applyNumberFormat="1" applyFont="1" applyBorder="1" applyAlignment="1">
      <alignment vertical="center" wrapText="1"/>
    </xf>
    <xf numFmtId="2" fontId="16" fillId="0" borderId="4" xfId="0" applyNumberFormat="1" applyFont="1" applyBorder="1"/>
    <xf numFmtId="0" fontId="6" fillId="0" borderId="1" xfId="0" applyFont="1" applyBorder="1" applyAlignment="1">
      <alignment horizontal="center"/>
    </xf>
    <xf numFmtId="2" fontId="4" fillId="0" borderId="2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4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wrapText="1"/>
    </xf>
    <xf numFmtId="2" fontId="4" fillId="0" borderId="2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2" fontId="4" fillId="0" borderId="2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vertical="top" wrapText="1"/>
    </xf>
    <xf numFmtId="2" fontId="4" fillId="0" borderId="4" xfId="0" applyNumberFormat="1" applyFont="1" applyBorder="1" applyAlignment="1">
      <alignment vertical="top" wrapText="1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2" fontId="4" fillId="0" borderId="2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/>
    <xf numFmtId="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4" fontId="0" fillId="0" borderId="2" xfId="0" applyNumberFormat="1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18" fillId="0" borderId="0" xfId="0" applyFont="1" applyBorder="1"/>
    <xf numFmtId="4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/>
    <xf numFmtId="0" fontId="10" fillId="0" borderId="0" xfId="0" applyFont="1"/>
    <xf numFmtId="2" fontId="10" fillId="0" borderId="0" xfId="0" applyNumberFormat="1" applyFont="1" applyAlignment="1">
      <alignment horizont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/>
    <xf numFmtId="0" fontId="0" fillId="0" borderId="0" xfId="0" applyBorder="1" applyAlignment="1">
      <alignment horizontal="center"/>
    </xf>
    <xf numFmtId="0" fontId="0" fillId="0" borderId="19" xfId="0" applyBorder="1"/>
    <xf numFmtId="2" fontId="0" fillId="0" borderId="0" xfId="0" applyNumberForma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21" xfId="0" applyBorder="1"/>
    <xf numFmtId="4" fontId="2" fillId="0" borderId="0" xfId="0" applyNumberFormat="1" applyFont="1" applyBorder="1"/>
    <xf numFmtId="0" fontId="0" fillId="0" borderId="19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22" xfId="0" applyFont="1" applyBorder="1"/>
    <xf numFmtId="0" fontId="0" fillId="0" borderId="23" xfId="0" applyBorder="1" applyAlignment="1">
      <alignment horizontal="center"/>
    </xf>
    <xf numFmtId="0" fontId="0" fillId="0" borderId="22" xfId="0" applyBorder="1"/>
    <xf numFmtId="0" fontId="10" fillId="0" borderId="24" xfId="0" applyFont="1" applyBorder="1"/>
    <xf numFmtId="2" fontId="10" fillId="0" borderId="25" xfId="0" applyNumberFormat="1" applyFont="1" applyBorder="1" applyAlignment="1">
      <alignment horizontal="center"/>
    </xf>
    <xf numFmtId="0" fontId="0" fillId="0" borderId="27" xfId="0" applyBorder="1"/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10" fillId="0" borderId="2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16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53EF-92D8-1B44-B74F-F7E125844EF9}">
  <dimension ref="A1:I66"/>
  <sheetViews>
    <sheetView topLeftCell="A43" workbookViewId="0">
      <selection activeCell="I29" sqref="I29"/>
    </sheetView>
  </sheetViews>
  <sheetFormatPr baseColWidth="10" defaultRowHeight="16" x14ac:dyDescent="0.2"/>
  <cols>
    <col min="9" max="9" width="14.33203125" customWidth="1"/>
  </cols>
  <sheetData>
    <row r="1" spans="1:9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x14ac:dyDescent="0.2">
      <c r="C2" s="74" t="s">
        <v>1</v>
      </c>
      <c r="D2" s="74"/>
      <c r="E2" s="74"/>
      <c r="F2" s="1"/>
      <c r="G2" s="2"/>
      <c r="H2" s="2"/>
      <c r="I2" s="2"/>
    </row>
    <row r="3" spans="1:9" x14ac:dyDescent="0.2">
      <c r="C3" s="1" t="s">
        <v>2</v>
      </c>
      <c r="D3" s="3" t="s">
        <v>3</v>
      </c>
      <c r="E3" s="4" t="s">
        <v>4</v>
      </c>
      <c r="F3" s="75" t="s">
        <v>5</v>
      </c>
      <c r="G3" s="76"/>
      <c r="H3" s="76"/>
      <c r="I3" s="77"/>
    </row>
    <row r="4" spans="1:9" x14ac:dyDescent="0.2">
      <c r="C4" s="1" t="s">
        <v>52</v>
      </c>
      <c r="D4" s="3" t="s">
        <v>7</v>
      </c>
      <c r="E4" s="4" t="s">
        <v>8</v>
      </c>
      <c r="F4" s="5"/>
      <c r="G4" s="2"/>
      <c r="H4" s="2"/>
      <c r="I4" s="2"/>
    </row>
    <row r="5" spans="1:9" x14ac:dyDescent="0.2">
      <c r="A5" s="78" t="s">
        <v>9</v>
      </c>
      <c r="B5" s="78"/>
      <c r="C5" s="6"/>
      <c r="D5" s="7"/>
      <c r="E5" s="8"/>
      <c r="F5" s="8"/>
      <c r="G5" s="9"/>
      <c r="H5" s="9"/>
      <c r="I5" s="9"/>
    </row>
    <row r="6" spans="1:9" x14ac:dyDescent="0.2">
      <c r="A6" s="58" t="s">
        <v>10</v>
      </c>
      <c r="B6" s="58"/>
      <c r="C6" s="10">
        <v>55000</v>
      </c>
      <c r="D6" s="11">
        <v>55000</v>
      </c>
      <c r="E6" s="12">
        <v>55000</v>
      </c>
      <c r="F6" s="12"/>
      <c r="G6" s="13"/>
      <c r="H6" s="13"/>
      <c r="I6" s="52">
        <v>62500</v>
      </c>
    </row>
    <row r="7" spans="1:9" x14ac:dyDescent="0.2">
      <c r="A7" s="58" t="s">
        <v>11</v>
      </c>
      <c r="B7" s="58"/>
      <c r="C7" s="10">
        <v>2000</v>
      </c>
      <c r="D7" s="11">
        <v>0</v>
      </c>
      <c r="E7" s="12">
        <v>2000</v>
      </c>
      <c r="F7" s="12" t="s">
        <v>12</v>
      </c>
      <c r="G7" s="13"/>
      <c r="H7" s="13"/>
      <c r="I7" s="52">
        <v>2000</v>
      </c>
    </row>
    <row r="8" spans="1:9" x14ac:dyDescent="0.2">
      <c r="A8" s="58" t="s">
        <v>13</v>
      </c>
      <c r="B8" s="58"/>
      <c r="C8" s="10">
        <v>1170</v>
      </c>
      <c r="D8" s="11">
        <v>772</v>
      </c>
      <c r="E8" s="12">
        <v>772</v>
      </c>
      <c r="F8" s="12"/>
      <c r="G8" s="13"/>
      <c r="H8" s="13"/>
      <c r="I8" s="52"/>
    </row>
    <row r="9" spans="1:9" x14ac:dyDescent="0.2">
      <c r="A9" s="58" t="s">
        <v>14</v>
      </c>
      <c r="B9" s="58"/>
      <c r="C9" s="10">
        <v>660</v>
      </c>
      <c r="D9" s="11">
        <v>575</v>
      </c>
      <c r="E9" s="12">
        <v>575</v>
      </c>
      <c r="F9" s="12"/>
      <c r="G9" s="13"/>
      <c r="H9" s="13"/>
      <c r="I9" s="52"/>
    </row>
    <row r="10" spans="1:9" x14ac:dyDescent="0.2">
      <c r="A10" s="58" t="s">
        <v>15</v>
      </c>
      <c r="B10" s="58"/>
      <c r="C10" s="10">
        <v>0</v>
      </c>
      <c r="D10" s="11">
        <v>0</v>
      </c>
      <c r="E10" s="12">
        <v>0</v>
      </c>
      <c r="F10" s="12"/>
      <c r="G10" s="13"/>
      <c r="H10" s="13"/>
      <c r="I10" s="52"/>
    </row>
    <row r="11" spans="1:9" x14ac:dyDescent="0.2">
      <c r="A11" s="58" t="s">
        <v>53</v>
      </c>
      <c r="B11" s="58"/>
      <c r="C11" s="10">
        <v>30</v>
      </c>
      <c r="D11" s="11">
        <v>297</v>
      </c>
      <c r="E11" s="12">
        <v>590</v>
      </c>
      <c r="F11" s="15"/>
      <c r="G11" s="13"/>
      <c r="H11" s="13"/>
      <c r="I11" s="52"/>
    </row>
    <row r="12" spans="1:9" x14ac:dyDescent="0.2">
      <c r="A12" s="80" t="s">
        <v>54</v>
      </c>
      <c r="B12" s="81"/>
      <c r="C12" s="10">
        <v>50</v>
      </c>
      <c r="D12" s="48">
        <v>1832</v>
      </c>
      <c r="E12" s="14">
        <v>2852</v>
      </c>
      <c r="F12" s="15"/>
      <c r="G12" s="13"/>
      <c r="H12" s="13"/>
      <c r="I12" s="52"/>
    </row>
    <row r="13" spans="1:9" x14ac:dyDescent="0.2">
      <c r="A13" s="80" t="s">
        <v>55</v>
      </c>
      <c r="B13" s="81"/>
      <c r="C13" s="10">
        <v>50</v>
      </c>
      <c r="D13" s="11">
        <v>11</v>
      </c>
      <c r="E13" s="12">
        <v>15</v>
      </c>
      <c r="F13" s="12"/>
      <c r="G13" s="13"/>
      <c r="H13" s="13"/>
      <c r="I13" s="52"/>
    </row>
    <row r="14" spans="1:9" x14ac:dyDescent="0.2">
      <c r="A14" s="80" t="s">
        <v>56</v>
      </c>
      <c r="B14" s="81"/>
      <c r="C14" s="10"/>
      <c r="D14" s="11">
        <v>650</v>
      </c>
      <c r="E14" s="13">
        <v>650</v>
      </c>
      <c r="F14" s="67" t="s">
        <v>70</v>
      </c>
      <c r="G14" s="68"/>
      <c r="H14" s="69"/>
      <c r="I14" s="52"/>
    </row>
    <row r="15" spans="1:9" x14ac:dyDescent="0.2">
      <c r="A15" s="80" t="s">
        <v>57</v>
      </c>
      <c r="B15" s="81"/>
      <c r="C15" s="10">
        <v>3300</v>
      </c>
      <c r="D15" s="11">
        <v>875</v>
      </c>
      <c r="E15" s="12">
        <v>1800</v>
      </c>
      <c r="F15" s="12"/>
      <c r="G15" s="13"/>
      <c r="H15" s="13"/>
      <c r="I15" s="52"/>
    </row>
    <row r="16" spans="1:9" x14ac:dyDescent="0.2">
      <c r="A16" s="80" t="s">
        <v>58</v>
      </c>
      <c r="B16" s="81"/>
      <c r="C16" s="10">
        <v>0</v>
      </c>
      <c r="D16" s="11">
        <v>25</v>
      </c>
      <c r="E16" s="12">
        <v>25</v>
      </c>
      <c r="F16" s="12"/>
      <c r="G16" s="13"/>
      <c r="H16" s="13"/>
      <c r="I16" s="52"/>
    </row>
    <row r="17" spans="1:9" x14ac:dyDescent="0.2">
      <c r="A17" s="82" t="s">
        <v>16</v>
      </c>
      <c r="B17" s="83"/>
      <c r="C17" s="16">
        <f>SUM(C6:C13)</f>
        <v>58960</v>
      </c>
      <c r="D17" s="17">
        <f>SUM(D6:D16)</f>
        <v>60037</v>
      </c>
      <c r="E17" s="18">
        <f>SUM(E6:E16)</f>
        <v>64279</v>
      </c>
      <c r="F17" s="18"/>
      <c r="G17" s="19"/>
      <c r="H17" s="19"/>
      <c r="I17" s="52"/>
    </row>
    <row r="18" spans="1:9" x14ac:dyDescent="0.2">
      <c r="A18" s="84"/>
      <c r="B18" s="85"/>
      <c r="C18" s="10"/>
      <c r="D18" s="11"/>
      <c r="E18" s="15"/>
      <c r="F18" s="15"/>
      <c r="G18" s="13"/>
      <c r="H18" s="13"/>
      <c r="I18" s="52"/>
    </row>
    <row r="19" spans="1:9" x14ac:dyDescent="0.2">
      <c r="A19" s="86" t="s">
        <v>17</v>
      </c>
      <c r="B19" s="86"/>
      <c r="C19" s="10"/>
      <c r="D19" s="11"/>
      <c r="E19" s="15"/>
      <c r="F19" s="15"/>
      <c r="G19" s="13"/>
      <c r="H19" s="13"/>
      <c r="I19" s="52"/>
    </row>
    <row r="20" spans="1:9" ht="49" customHeight="1" x14ac:dyDescent="0.2">
      <c r="A20" s="87" t="s">
        <v>18</v>
      </c>
      <c r="B20" s="87"/>
      <c r="C20" s="20">
        <v>12500</v>
      </c>
      <c r="D20" s="21">
        <v>9135</v>
      </c>
      <c r="E20" s="22">
        <v>15631</v>
      </c>
      <c r="F20" s="59" t="s">
        <v>65</v>
      </c>
      <c r="G20" s="60"/>
      <c r="H20" s="51"/>
      <c r="I20" s="53">
        <v>16600</v>
      </c>
    </row>
    <row r="21" spans="1:9" x14ac:dyDescent="0.2">
      <c r="A21" s="79" t="s">
        <v>19</v>
      </c>
      <c r="B21" s="79"/>
      <c r="C21" s="10">
        <v>1400</v>
      </c>
      <c r="D21" s="11">
        <v>773</v>
      </c>
      <c r="E21" s="12">
        <v>1350</v>
      </c>
      <c r="F21" s="12"/>
      <c r="G21" s="13"/>
      <c r="H21" s="13"/>
      <c r="I21" s="52">
        <v>1300</v>
      </c>
    </row>
    <row r="22" spans="1:9" x14ac:dyDescent="0.2">
      <c r="A22" s="79" t="s">
        <v>20</v>
      </c>
      <c r="B22" s="79"/>
      <c r="C22" s="10">
        <v>1000</v>
      </c>
      <c r="D22" s="11">
        <v>553</v>
      </c>
      <c r="E22" s="12">
        <v>1000</v>
      </c>
      <c r="F22" s="12"/>
      <c r="G22" s="13"/>
      <c r="H22" s="13"/>
      <c r="I22" s="52">
        <v>1000</v>
      </c>
    </row>
    <row r="23" spans="1:9" x14ac:dyDescent="0.2">
      <c r="A23" s="79" t="s">
        <v>21</v>
      </c>
      <c r="B23" s="79"/>
      <c r="C23" s="20">
        <v>6250</v>
      </c>
      <c r="D23" s="11">
        <v>4062</v>
      </c>
      <c r="E23" s="12">
        <v>5500</v>
      </c>
      <c r="F23" s="12"/>
      <c r="G23" s="13"/>
      <c r="H23" s="13"/>
      <c r="I23" s="52">
        <v>6000</v>
      </c>
    </row>
    <row r="24" spans="1:9" x14ac:dyDescent="0.2">
      <c r="A24" s="79" t="s">
        <v>22</v>
      </c>
      <c r="B24" s="79"/>
      <c r="C24" s="10">
        <v>2000</v>
      </c>
      <c r="D24" s="11">
        <v>1425</v>
      </c>
      <c r="E24" s="12">
        <v>1875</v>
      </c>
      <c r="F24" s="12"/>
      <c r="G24" s="13"/>
      <c r="H24" s="13"/>
      <c r="I24" s="52">
        <v>2000</v>
      </c>
    </row>
    <row r="25" spans="1:9" ht="34" customHeight="1" x14ac:dyDescent="0.2">
      <c r="A25" s="87" t="s">
        <v>23</v>
      </c>
      <c r="B25" s="87"/>
      <c r="C25" s="20">
        <v>0</v>
      </c>
      <c r="D25" s="21">
        <v>720</v>
      </c>
      <c r="E25" s="25">
        <v>2000</v>
      </c>
      <c r="F25" s="59" t="s">
        <v>59</v>
      </c>
      <c r="G25" s="66"/>
      <c r="H25" s="60"/>
      <c r="I25" s="53">
        <v>3500</v>
      </c>
    </row>
    <row r="26" spans="1:9" x14ac:dyDescent="0.2">
      <c r="A26" s="87" t="s">
        <v>24</v>
      </c>
      <c r="B26" s="87"/>
      <c r="C26" s="20">
        <v>11000</v>
      </c>
      <c r="D26" s="21">
        <v>2663</v>
      </c>
      <c r="E26" s="25">
        <v>6000</v>
      </c>
      <c r="F26" s="23"/>
      <c r="G26" s="13"/>
      <c r="H26" s="13"/>
      <c r="I26" s="53">
        <v>10000</v>
      </c>
    </row>
    <row r="27" spans="1:9" x14ac:dyDescent="0.2">
      <c r="A27" s="88" t="s">
        <v>25</v>
      </c>
      <c r="B27" s="89"/>
      <c r="C27" s="20">
        <v>10160</v>
      </c>
      <c r="D27" s="21">
        <v>7876</v>
      </c>
      <c r="E27" s="25">
        <v>10000</v>
      </c>
      <c r="F27" s="23"/>
      <c r="G27" s="13"/>
      <c r="H27" s="13"/>
      <c r="I27" s="52">
        <v>11000</v>
      </c>
    </row>
    <row r="28" spans="1:9" x14ac:dyDescent="0.2">
      <c r="A28" s="79" t="s">
        <v>26</v>
      </c>
      <c r="B28" s="79"/>
      <c r="C28" s="10">
        <v>7500</v>
      </c>
      <c r="D28" s="11">
        <v>7475</v>
      </c>
      <c r="E28" s="12">
        <v>7500</v>
      </c>
      <c r="F28" s="12"/>
      <c r="G28" s="13"/>
      <c r="H28" s="13"/>
      <c r="I28" s="52">
        <v>8000</v>
      </c>
    </row>
    <row r="29" spans="1:9" x14ac:dyDescent="0.2">
      <c r="A29" s="61" t="s">
        <v>64</v>
      </c>
      <c r="B29" s="62"/>
      <c r="C29" s="10"/>
      <c r="D29" s="11"/>
      <c r="E29" s="12"/>
      <c r="F29" s="12"/>
      <c r="G29" s="13"/>
      <c r="H29" s="13"/>
      <c r="I29" s="52">
        <v>5000</v>
      </c>
    </row>
    <row r="30" spans="1:9" ht="32" customHeight="1" x14ac:dyDescent="0.2">
      <c r="A30" s="87" t="s">
        <v>14</v>
      </c>
      <c r="B30" s="87"/>
      <c r="C30" s="20">
        <v>3000</v>
      </c>
      <c r="D30" s="21">
        <v>4756</v>
      </c>
      <c r="E30" s="22">
        <v>10000</v>
      </c>
      <c r="F30" s="59" t="s">
        <v>63</v>
      </c>
      <c r="G30" s="66"/>
      <c r="H30" s="66"/>
      <c r="I30" s="54">
        <v>5000</v>
      </c>
    </row>
    <row r="31" spans="1:9" x14ac:dyDescent="0.2">
      <c r="A31" s="87" t="s">
        <v>27</v>
      </c>
      <c r="B31" s="87"/>
      <c r="C31" s="20">
        <v>3100</v>
      </c>
      <c r="D31" s="21">
        <v>3694</v>
      </c>
      <c r="E31" s="22">
        <v>4500</v>
      </c>
      <c r="F31" s="63" t="s">
        <v>66</v>
      </c>
      <c r="G31" s="64"/>
      <c r="H31" s="65"/>
      <c r="I31" s="52">
        <v>3000</v>
      </c>
    </row>
    <row r="32" spans="1:9" x14ac:dyDescent="0.2">
      <c r="A32" s="79" t="s">
        <v>28</v>
      </c>
      <c r="B32" s="79"/>
      <c r="C32" s="10">
        <v>100</v>
      </c>
      <c r="D32" s="11">
        <v>0</v>
      </c>
      <c r="E32" s="12">
        <v>100</v>
      </c>
      <c r="F32" s="12"/>
      <c r="G32" s="13"/>
      <c r="H32" s="13"/>
      <c r="I32" s="52">
        <v>150</v>
      </c>
    </row>
    <row r="33" spans="1:9" x14ac:dyDescent="0.2">
      <c r="A33" s="79" t="s">
        <v>29</v>
      </c>
      <c r="B33" s="79"/>
      <c r="C33" s="10">
        <v>1600</v>
      </c>
      <c r="D33" s="11">
        <v>545</v>
      </c>
      <c r="E33" s="12">
        <v>1200</v>
      </c>
      <c r="F33" s="12"/>
      <c r="G33" s="13"/>
      <c r="H33" s="13"/>
      <c r="I33" s="55">
        <v>1600</v>
      </c>
    </row>
    <row r="34" spans="1:9" x14ac:dyDescent="0.2">
      <c r="A34" s="79" t="s">
        <v>30</v>
      </c>
      <c r="B34" s="79"/>
      <c r="C34" s="10">
        <v>2000</v>
      </c>
      <c r="D34" s="11">
        <v>786</v>
      </c>
      <c r="E34" s="12">
        <v>786</v>
      </c>
      <c r="F34" s="12"/>
      <c r="G34" s="13"/>
      <c r="H34" s="13"/>
      <c r="I34" s="52">
        <v>2000</v>
      </c>
    </row>
    <row r="35" spans="1:9" x14ac:dyDescent="0.2">
      <c r="A35" s="79" t="s">
        <v>31</v>
      </c>
      <c r="B35" s="79"/>
      <c r="C35" s="10">
        <v>950</v>
      </c>
      <c r="D35" s="11">
        <v>500</v>
      </c>
      <c r="E35" s="13">
        <v>1000</v>
      </c>
      <c r="F35" s="67" t="s">
        <v>67</v>
      </c>
      <c r="G35" s="68"/>
      <c r="H35" s="69"/>
      <c r="I35" s="52">
        <v>900</v>
      </c>
    </row>
    <row r="36" spans="1:9" x14ac:dyDescent="0.2">
      <c r="A36" s="87" t="s">
        <v>13</v>
      </c>
      <c r="B36" s="87"/>
      <c r="C36" s="20">
        <v>1000</v>
      </c>
      <c r="D36" s="21">
        <v>475</v>
      </c>
      <c r="E36" s="25">
        <v>1100</v>
      </c>
      <c r="F36" s="63" t="s">
        <v>68</v>
      </c>
      <c r="G36" s="64"/>
      <c r="H36" s="65"/>
      <c r="I36" s="52">
        <v>1200</v>
      </c>
    </row>
    <row r="37" spans="1:9" ht="20" customHeight="1" x14ac:dyDescent="0.2">
      <c r="A37" s="88" t="s">
        <v>32</v>
      </c>
      <c r="B37" s="89"/>
      <c r="C37" s="20">
        <v>0</v>
      </c>
      <c r="D37" s="21">
        <v>300</v>
      </c>
      <c r="E37" s="22">
        <v>300</v>
      </c>
      <c r="F37" s="63" t="s">
        <v>62</v>
      </c>
      <c r="G37" s="64"/>
      <c r="H37" s="65"/>
      <c r="I37" s="56">
        <v>450</v>
      </c>
    </row>
    <row r="38" spans="1:9" ht="68" customHeight="1" x14ac:dyDescent="0.2">
      <c r="A38" s="88" t="s">
        <v>33</v>
      </c>
      <c r="B38" s="89"/>
      <c r="C38" s="20">
        <v>3200</v>
      </c>
      <c r="D38" s="21">
        <v>4568</v>
      </c>
      <c r="E38" s="22">
        <v>5050</v>
      </c>
      <c r="F38" s="70" t="s">
        <v>60</v>
      </c>
      <c r="G38" s="71"/>
      <c r="H38" s="72"/>
      <c r="I38" s="56">
        <v>4000</v>
      </c>
    </row>
    <row r="39" spans="1:9" x14ac:dyDescent="0.2">
      <c r="A39" s="79" t="s">
        <v>15</v>
      </c>
      <c r="B39" s="79"/>
      <c r="C39" s="10">
        <v>1800</v>
      </c>
      <c r="D39" s="11">
        <v>820</v>
      </c>
      <c r="E39" s="12">
        <v>2900</v>
      </c>
      <c r="F39" s="49" t="s">
        <v>61</v>
      </c>
      <c r="G39" s="50"/>
      <c r="H39" s="50"/>
      <c r="I39" s="57">
        <v>2500</v>
      </c>
    </row>
    <row r="40" spans="1:9" x14ac:dyDescent="0.2">
      <c r="A40" s="79" t="s">
        <v>34</v>
      </c>
      <c r="B40" s="79"/>
      <c r="C40" s="20">
        <v>0</v>
      </c>
      <c r="D40" s="11">
        <v>0</v>
      </c>
      <c r="E40" s="12">
        <v>0</v>
      </c>
      <c r="F40" s="26"/>
      <c r="G40" s="13"/>
      <c r="H40" s="13"/>
      <c r="I40" s="52">
        <v>0</v>
      </c>
    </row>
    <row r="41" spans="1:9" x14ac:dyDescent="0.2">
      <c r="A41" s="61" t="s">
        <v>35</v>
      </c>
      <c r="B41" s="62"/>
      <c r="C41" s="20">
        <v>7500</v>
      </c>
      <c r="D41" s="11">
        <v>2396</v>
      </c>
      <c r="E41" s="12">
        <v>2396</v>
      </c>
      <c r="F41" s="26"/>
      <c r="G41" s="13"/>
      <c r="H41" s="13"/>
      <c r="I41" s="52">
        <v>0</v>
      </c>
    </row>
    <row r="42" spans="1:9" x14ac:dyDescent="0.2">
      <c r="A42" s="87" t="s">
        <v>36</v>
      </c>
      <c r="B42" s="87"/>
      <c r="C42" s="20">
        <v>0</v>
      </c>
      <c r="D42" s="21">
        <v>0</v>
      </c>
      <c r="E42" s="25">
        <v>0</v>
      </c>
      <c r="F42" s="24"/>
      <c r="G42" s="22"/>
      <c r="H42" s="22"/>
      <c r="I42" s="52">
        <v>0</v>
      </c>
    </row>
    <row r="43" spans="1:9" x14ac:dyDescent="0.2">
      <c r="A43" s="79" t="s">
        <v>37</v>
      </c>
      <c r="B43" s="79"/>
      <c r="C43" s="10">
        <v>50</v>
      </c>
      <c r="D43" s="11">
        <v>0</v>
      </c>
      <c r="E43" s="13">
        <v>0</v>
      </c>
      <c r="F43" s="12"/>
      <c r="G43" s="13"/>
      <c r="H43" s="13"/>
      <c r="I43" s="52">
        <v>50</v>
      </c>
    </row>
    <row r="44" spans="1:9" x14ac:dyDescent="0.2">
      <c r="A44" s="79" t="s">
        <v>38</v>
      </c>
      <c r="B44" s="79"/>
      <c r="C44" s="10">
        <v>1600</v>
      </c>
      <c r="D44" s="11">
        <v>1588</v>
      </c>
      <c r="E44" s="12">
        <v>1588</v>
      </c>
      <c r="F44" s="12"/>
      <c r="G44" s="13"/>
      <c r="H44" s="13"/>
      <c r="I44" s="52">
        <v>1650</v>
      </c>
    </row>
    <row r="45" spans="1:9" x14ac:dyDescent="0.2">
      <c r="A45" s="79" t="s">
        <v>39</v>
      </c>
      <c r="B45" s="79"/>
      <c r="C45" s="10">
        <v>500</v>
      </c>
      <c r="D45" s="11">
        <v>60</v>
      </c>
      <c r="E45" s="12">
        <v>200</v>
      </c>
      <c r="F45" s="12"/>
      <c r="G45" s="13"/>
      <c r="H45" s="13"/>
      <c r="I45" s="52">
        <v>500</v>
      </c>
    </row>
    <row r="46" spans="1:9" x14ac:dyDescent="0.2">
      <c r="A46" s="79" t="s">
        <v>40</v>
      </c>
      <c r="B46" s="79"/>
      <c r="C46" s="10">
        <v>500</v>
      </c>
      <c r="D46" s="11">
        <v>62</v>
      </c>
      <c r="E46" s="12">
        <v>362</v>
      </c>
      <c r="F46" s="12"/>
      <c r="G46" s="13"/>
      <c r="H46" s="13"/>
      <c r="I46" s="52">
        <v>500</v>
      </c>
    </row>
    <row r="47" spans="1:9" x14ac:dyDescent="0.2">
      <c r="A47" s="87" t="s">
        <v>41</v>
      </c>
      <c r="B47" s="87"/>
      <c r="C47" s="20">
        <v>0</v>
      </c>
      <c r="D47" s="21">
        <v>200</v>
      </c>
      <c r="E47" s="22">
        <v>200</v>
      </c>
      <c r="F47" s="95" t="s">
        <v>69</v>
      </c>
      <c r="G47" s="96"/>
      <c r="H47" s="96"/>
      <c r="I47" s="97"/>
    </row>
    <row r="48" spans="1:9" x14ac:dyDescent="0.2">
      <c r="A48" s="90" t="s">
        <v>42</v>
      </c>
      <c r="B48" s="90"/>
      <c r="C48" s="16">
        <f>SUM(C20:C47)</f>
        <v>78710</v>
      </c>
      <c r="D48" s="17">
        <f>SUM(D20:D47)</f>
        <v>55432</v>
      </c>
      <c r="E48" s="18">
        <f>SUM(E20:E47)</f>
        <v>82538</v>
      </c>
      <c r="F48" s="27"/>
      <c r="G48" s="19"/>
      <c r="H48" s="19"/>
      <c r="I48" s="13">
        <f>SUM(I20:I46)</f>
        <v>87900</v>
      </c>
    </row>
    <row r="49" spans="1:9" x14ac:dyDescent="0.2">
      <c r="A49" s="6"/>
      <c r="B49" s="6"/>
      <c r="C49" s="28"/>
      <c r="D49" s="29"/>
      <c r="E49" s="30"/>
      <c r="F49" s="15"/>
      <c r="G49" s="31"/>
      <c r="H49" s="31"/>
      <c r="I49" s="31"/>
    </row>
    <row r="51" spans="1:9" x14ac:dyDescent="0.2">
      <c r="C51" s="32"/>
      <c r="E51" s="33"/>
    </row>
    <row r="52" spans="1:9" x14ac:dyDescent="0.2">
      <c r="C52" s="32"/>
      <c r="E52" s="33"/>
    </row>
    <row r="54" spans="1:9" x14ac:dyDescent="0.2">
      <c r="A54" s="92"/>
      <c r="B54" s="92"/>
      <c r="C54" s="33"/>
      <c r="D54" s="34"/>
      <c r="E54" s="35"/>
      <c r="F54" s="35"/>
      <c r="G54" s="36"/>
      <c r="H54" s="36"/>
      <c r="I54" s="36"/>
    </row>
    <row r="55" spans="1:9" x14ac:dyDescent="0.2">
      <c r="A55" s="92"/>
      <c r="B55" s="92"/>
      <c r="C55" s="33"/>
      <c r="D55" s="34"/>
      <c r="E55" s="35"/>
      <c r="F55" s="35"/>
      <c r="G55" s="36"/>
      <c r="H55" s="36"/>
    </row>
    <row r="56" spans="1:9" x14ac:dyDescent="0.2">
      <c r="A56" s="92"/>
      <c r="B56" s="92"/>
    </row>
    <row r="58" spans="1:9" x14ac:dyDescent="0.2">
      <c r="C58" s="37" t="s">
        <v>43</v>
      </c>
      <c r="D58" s="93" t="s">
        <v>44</v>
      </c>
      <c r="E58" s="93"/>
      <c r="F58" s="38" t="s">
        <v>6</v>
      </c>
    </row>
    <row r="59" spans="1:9" x14ac:dyDescent="0.2">
      <c r="C59" s="39">
        <v>68000</v>
      </c>
      <c r="D59" s="91" t="s">
        <v>45</v>
      </c>
      <c r="E59" s="91"/>
      <c r="F59" s="41">
        <v>55000</v>
      </c>
    </row>
    <row r="60" spans="1:9" x14ac:dyDescent="0.2">
      <c r="A60" s="92"/>
      <c r="B60" s="92"/>
      <c r="C60" s="39">
        <f>+C59</f>
        <v>68000</v>
      </c>
      <c r="D60" s="91" t="s">
        <v>46</v>
      </c>
      <c r="E60" s="91"/>
      <c r="F60" s="41">
        <v>55000</v>
      </c>
      <c r="G60" s="36"/>
      <c r="H60" s="36"/>
    </row>
    <row r="61" spans="1:9" x14ac:dyDescent="0.2">
      <c r="A61" s="94"/>
      <c r="B61" s="94"/>
      <c r="C61" s="42">
        <v>668.75</v>
      </c>
      <c r="D61" s="91" t="s">
        <v>47</v>
      </c>
      <c r="E61" s="91"/>
      <c r="F61" s="43">
        <v>668.75</v>
      </c>
      <c r="G61" s="44"/>
      <c r="H61" s="44"/>
    </row>
    <row r="62" spans="1:9" x14ac:dyDescent="0.2">
      <c r="C62" s="45">
        <f>C60/C61</f>
        <v>101.6822429906542</v>
      </c>
      <c r="D62" s="91" t="s">
        <v>48</v>
      </c>
      <c r="E62" s="91"/>
      <c r="F62" s="46">
        <v>82.24</v>
      </c>
    </row>
    <row r="63" spans="1:9" x14ac:dyDescent="0.2">
      <c r="C63" s="45">
        <f>+C62-F62</f>
        <v>19.442242990654208</v>
      </c>
      <c r="D63" s="91" t="s">
        <v>49</v>
      </c>
      <c r="E63" s="91"/>
      <c r="F63" s="46"/>
    </row>
    <row r="64" spans="1:9" x14ac:dyDescent="0.2">
      <c r="C64" s="45"/>
      <c r="D64" s="40"/>
      <c r="E64" s="40"/>
      <c r="F64" s="46"/>
    </row>
    <row r="65" spans="3:6" x14ac:dyDescent="0.2">
      <c r="C65" s="45">
        <f>+C63/12</f>
        <v>1.6201869158878506</v>
      </c>
      <c r="D65" s="91" t="s">
        <v>50</v>
      </c>
      <c r="E65" s="91"/>
      <c r="F65" s="46"/>
    </row>
    <row r="66" spans="3:6" x14ac:dyDescent="0.2">
      <c r="C66" s="47">
        <f>100/(C62/(C62-F62))/100</f>
        <v>0.19120588235294123</v>
      </c>
      <c r="D66" s="91" t="s">
        <v>51</v>
      </c>
      <c r="E66" s="91"/>
      <c r="F66" s="46"/>
    </row>
  </sheetData>
  <mergeCells count="70">
    <mergeCell ref="A16:B16"/>
    <mergeCell ref="F47:I47"/>
    <mergeCell ref="A43:B43"/>
    <mergeCell ref="A44:B44"/>
    <mergeCell ref="A45:B45"/>
    <mergeCell ref="A46:B46"/>
    <mergeCell ref="A47:B47"/>
    <mergeCell ref="A31:B31"/>
    <mergeCell ref="A32:B32"/>
    <mergeCell ref="A33:B33"/>
    <mergeCell ref="A34:B34"/>
    <mergeCell ref="A35:B35"/>
    <mergeCell ref="D66:E66"/>
    <mergeCell ref="A54:B54"/>
    <mergeCell ref="A55:B55"/>
    <mergeCell ref="A56:B56"/>
    <mergeCell ref="D58:E58"/>
    <mergeCell ref="D59:E59"/>
    <mergeCell ref="A60:B60"/>
    <mergeCell ref="D60:E60"/>
    <mergeCell ref="A61:B61"/>
    <mergeCell ref="D61:E61"/>
    <mergeCell ref="D62:E62"/>
    <mergeCell ref="D63:E63"/>
    <mergeCell ref="D65:E65"/>
    <mergeCell ref="A48:B48"/>
    <mergeCell ref="A37:B37"/>
    <mergeCell ref="A38:B38"/>
    <mergeCell ref="A39:B39"/>
    <mergeCell ref="A40:B40"/>
    <mergeCell ref="A41:B41"/>
    <mergeCell ref="A42:B42"/>
    <mergeCell ref="A36:B36"/>
    <mergeCell ref="A24:B24"/>
    <mergeCell ref="A25:B25"/>
    <mergeCell ref="A26:B26"/>
    <mergeCell ref="A27:B27"/>
    <mergeCell ref="A28:B28"/>
    <mergeCell ref="A30:B30"/>
    <mergeCell ref="A18:B18"/>
    <mergeCell ref="A19:B19"/>
    <mergeCell ref="A20:B20"/>
    <mergeCell ref="A21:B21"/>
    <mergeCell ref="A22:B22"/>
    <mergeCell ref="A1:I1"/>
    <mergeCell ref="C2:E2"/>
    <mergeCell ref="F3:I3"/>
    <mergeCell ref="A5:B5"/>
    <mergeCell ref="A6:B6"/>
    <mergeCell ref="F35:H35"/>
    <mergeCell ref="F36:H36"/>
    <mergeCell ref="F37:H37"/>
    <mergeCell ref="F38:H38"/>
    <mergeCell ref="F14:H14"/>
    <mergeCell ref="A7:B7"/>
    <mergeCell ref="F20:G20"/>
    <mergeCell ref="A29:B29"/>
    <mergeCell ref="F31:H31"/>
    <mergeCell ref="F30:H30"/>
    <mergeCell ref="F25:H25"/>
    <mergeCell ref="A23:B23"/>
    <mergeCell ref="A8:B8"/>
    <mergeCell ref="A9:B9"/>
    <mergeCell ref="A10:B10"/>
    <mergeCell ref="A11:B11"/>
    <mergeCell ref="A13:B13"/>
    <mergeCell ref="A17:B17"/>
    <mergeCell ref="A12:B12"/>
    <mergeCell ref="A15:B15"/>
    <mergeCell ref="A14:B14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7154-9462-3743-A21B-A8BAF4A2F171}">
  <dimension ref="A1:I73"/>
  <sheetViews>
    <sheetView tabSelected="1" topLeftCell="A59" workbookViewId="0">
      <selection activeCell="A73" sqref="A73:C73"/>
    </sheetView>
  </sheetViews>
  <sheetFormatPr baseColWidth="10" defaultRowHeight="16" x14ac:dyDescent="0.2"/>
  <cols>
    <col min="1" max="1" width="56.6640625" customWidth="1"/>
  </cols>
  <sheetData>
    <row r="1" spans="1:9" x14ac:dyDescent="0.2">
      <c r="A1" t="s">
        <v>81</v>
      </c>
    </row>
    <row r="3" spans="1:9" x14ac:dyDescent="0.2">
      <c r="A3" s="100" t="s">
        <v>71</v>
      </c>
      <c r="B3" s="102">
        <v>28980.45</v>
      </c>
      <c r="C3" s="104"/>
      <c r="D3" s="103" t="s">
        <v>72</v>
      </c>
      <c r="E3" s="104"/>
    </row>
    <row r="4" spans="1:9" x14ac:dyDescent="0.2">
      <c r="A4" s="101" t="s">
        <v>73</v>
      </c>
      <c r="B4" s="105"/>
      <c r="C4" s="107"/>
      <c r="D4" s="106"/>
      <c r="E4" s="107"/>
    </row>
    <row r="5" spans="1:9" x14ac:dyDescent="0.2">
      <c r="A5" s="100" t="s">
        <v>74</v>
      </c>
      <c r="B5" s="108">
        <v>77550</v>
      </c>
      <c r="C5" s="104"/>
      <c r="D5" s="102" t="s">
        <v>75</v>
      </c>
      <c r="E5" s="104"/>
    </row>
    <row r="6" spans="1:9" x14ac:dyDescent="0.2">
      <c r="A6" s="101" t="s">
        <v>76</v>
      </c>
      <c r="B6" s="105"/>
      <c r="C6" s="107"/>
      <c r="D6" s="105"/>
      <c r="E6" s="107"/>
    </row>
    <row r="7" spans="1:9" x14ac:dyDescent="0.2">
      <c r="A7" s="109" t="s">
        <v>77</v>
      </c>
      <c r="B7" s="110">
        <v>41495.629999999997</v>
      </c>
      <c r="C7" s="111"/>
      <c r="D7" s="111" t="s">
        <v>82</v>
      </c>
      <c r="E7" s="111"/>
    </row>
    <row r="8" spans="1:9" x14ac:dyDescent="0.2">
      <c r="A8" s="112" t="s">
        <v>83</v>
      </c>
      <c r="B8" s="113">
        <v>1964.16</v>
      </c>
      <c r="C8" s="114"/>
      <c r="D8" s="74" t="s">
        <v>84</v>
      </c>
      <c r="E8" s="74"/>
      <c r="I8" t="s">
        <v>78</v>
      </c>
    </row>
    <row r="9" spans="1:9" x14ac:dyDescent="0.2">
      <c r="A9" s="115" t="s">
        <v>85</v>
      </c>
      <c r="B9" s="113">
        <v>207964.61</v>
      </c>
      <c r="C9" s="113"/>
      <c r="D9" s="114" t="s">
        <v>86</v>
      </c>
      <c r="E9" s="114"/>
    </row>
    <row r="10" spans="1:9" x14ac:dyDescent="0.2">
      <c r="A10" s="115" t="s">
        <v>87</v>
      </c>
      <c r="B10" s="113">
        <v>2363.54</v>
      </c>
      <c r="C10" s="113"/>
      <c r="D10" s="74" t="s">
        <v>88</v>
      </c>
      <c r="E10" s="74"/>
    </row>
    <row r="11" spans="1:9" ht="33" customHeight="1" x14ac:dyDescent="0.2">
      <c r="A11" s="116" t="s">
        <v>89</v>
      </c>
      <c r="B11" s="117">
        <v>2367.94</v>
      </c>
      <c r="C11" s="118"/>
      <c r="D11" s="102" t="s">
        <v>91</v>
      </c>
      <c r="E11" s="104"/>
    </row>
    <row r="12" spans="1:9" ht="34" x14ac:dyDescent="0.2">
      <c r="A12" s="116" t="s">
        <v>90</v>
      </c>
      <c r="B12" s="117">
        <v>141.25</v>
      </c>
      <c r="C12" s="118"/>
      <c r="D12" s="105"/>
      <c r="E12" s="107"/>
    </row>
    <row r="13" spans="1:9" x14ac:dyDescent="0.2">
      <c r="A13" s="115" t="s">
        <v>92</v>
      </c>
      <c r="B13" s="119">
        <v>705.82</v>
      </c>
      <c r="C13" s="119"/>
      <c r="D13" s="111" t="s">
        <v>93</v>
      </c>
      <c r="E13" s="111"/>
    </row>
    <row r="14" spans="1:9" x14ac:dyDescent="0.2">
      <c r="A14" s="120"/>
      <c r="B14" s="121"/>
      <c r="C14" s="121"/>
      <c r="D14" s="122"/>
      <c r="E14" s="122"/>
    </row>
    <row r="15" spans="1:9" ht="17" x14ac:dyDescent="0.2">
      <c r="A15" s="123" t="s">
        <v>100</v>
      </c>
      <c r="B15" s="124">
        <f>SUM(B3:C13)</f>
        <v>363533.39999999997</v>
      </c>
      <c r="C15" s="124"/>
      <c r="D15" s="99"/>
      <c r="E15" s="99"/>
    </row>
    <row r="16" spans="1:9" x14ac:dyDescent="0.2">
      <c r="I16" t="s">
        <v>79</v>
      </c>
    </row>
    <row r="17" spans="1:9" x14ac:dyDescent="0.2">
      <c r="A17" s="6" t="s">
        <v>94</v>
      </c>
      <c r="B17" s="74">
        <v>2.14</v>
      </c>
      <c r="C17" s="74"/>
    </row>
    <row r="18" spans="1:9" x14ac:dyDescent="0.2">
      <c r="A18" s="6" t="s">
        <v>95</v>
      </c>
      <c r="B18" s="74">
        <v>18.86</v>
      </c>
      <c r="C18" s="74"/>
      <c r="F18" s="98"/>
      <c r="G18" s="98"/>
      <c r="H18" s="98"/>
      <c r="I18" t="s">
        <v>80</v>
      </c>
    </row>
    <row r="19" spans="1:9" x14ac:dyDescent="0.2">
      <c r="A19" s="6" t="s">
        <v>96</v>
      </c>
      <c r="B19" s="74">
        <v>11.91</v>
      </c>
      <c r="C19" s="74"/>
      <c r="F19" s="98"/>
      <c r="G19" s="98"/>
      <c r="H19" s="98"/>
    </row>
    <row r="20" spans="1:9" x14ac:dyDescent="0.2">
      <c r="A20" s="6" t="s">
        <v>97</v>
      </c>
      <c r="B20" s="74">
        <v>671.31</v>
      </c>
      <c r="C20" s="74"/>
      <c r="F20" s="98"/>
      <c r="G20" s="98"/>
      <c r="H20" s="98"/>
    </row>
    <row r="21" spans="1:9" x14ac:dyDescent="0.2">
      <c r="A21" s="6" t="s">
        <v>98</v>
      </c>
      <c r="B21" s="74">
        <v>1832.35</v>
      </c>
      <c r="C21" s="74"/>
    </row>
    <row r="22" spans="1:9" x14ac:dyDescent="0.2">
      <c r="B22" s="126"/>
      <c r="C22" s="126"/>
    </row>
    <row r="23" spans="1:9" x14ac:dyDescent="0.2">
      <c r="B23" s="126"/>
      <c r="C23" s="126"/>
    </row>
    <row r="24" spans="1:9" x14ac:dyDescent="0.2">
      <c r="A24" s="125"/>
      <c r="B24" s="126"/>
      <c r="C24" s="126"/>
    </row>
    <row r="25" spans="1:9" x14ac:dyDescent="0.2">
      <c r="A25" s="127" t="s">
        <v>101</v>
      </c>
      <c r="B25" s="124">
        <f>SUM(B17:C24)</f>
        <v>2536.5699999999997</v>
      </c>
      <c r="C25" s="124"/>
    </row>
    <row r="26" spans="1:9" x14ac:dyDescent="0.2">
      <c r="A26" s="125"/>
      <c r="B26" s="126"/>
      <c r="C26" s="126"/>
    </row>
    <row r="27" spans="1:9" x14ac:dyDescent="0.2">
      <c r="A27" s="98" t="s">
        <v>102</v>
      </c>
      <c r="B27" s="124">
        <f>SUM(B25+B15)</f>
        <v>366069.97</v>
      </c>
      <c r="C27" s="124"/>
    </row>
    <row r="28" spans="1:9" x14ac:dyDescent="0.2">
      <c r="A28" s="98"/>
      <c r="B28" s="153"/>
      <c r="C28" s="153"/>
    </row>
    <row r="30" spans="1:9" ht="17" thickBot="1" x14ac:dyDescent="0.25">
      <c r="D30" s="32"/>
    </row>
    <row r="31" spans="1:9" x14ac:dyDescent="0.2">
      <c r="A31" s="130" t="s">
        <v>104</v>
      </c>
      <c r="B31" s="154">
        <v>100000</v>
      </c>
      <c r="C31" s="155"/>
      <c r="D31" s="131"/>
      <c r="E31" s="132"/>
      <c r="F31" s="125"/>
    </row>
    <row r="32" spans="1:9" x14ac:dyDescent="0.2">
      <c r="A32" s="133" t="s">
        <v>103</v>
      </c>
      <c r="B32" s="134"/>
      <c r="C32" s="141"/>
      <c r="D32" s="125"/>
      <c r="E32" s="135"/>
      <c r="F32" s="125"/>
    </row>
    <row r="33" spans="1:8" x14ac:dyDescent="0.2">
      <c r="A33" s="144" t="s">
        <v>105</v>
      </c>
      <c r="B33" s="142">
        <v>1048</v>
      </c>
      <c r="C33" s="142"/>
      <c r="D33" s="143">
        <v>44287</v>
      </c>
      <c r="E33" s="145"/>
      <c r="F33" s="140"/>
      <c r="G33" s="98"/>
      <c r="H33" s="98"/>
    </row>
    <row r="34" spans="1:8" x14ac:dyDescent="0.2">
      <c r="A34" s="144" t="s">
        <v>106</v>
      </c>
      <c r="B34" s="142">
        <v>3125</v>
      </c>
      <c r="C34" s="142"/>
      <c r="D34" s="143">
        <v>44835</v>
      </c>
      <c r="E34" s="145"/>
      <c r="F34" s="125"/>
    </row>
    <row r="35" spans="1:8" x14ac:dyDescent="0.2">
      <c r="A35" s="144" t="s">
        <v>107</v>
      </c>
      <c r="B35" s="142">
        <v>45</v>
      </c>
      <c r="C35" s="142"/>
      <c r="D35" s="143">
        <v>44958</v>
      </c>
      <c r="E35" s="145"/>
      <c r="F35" s="125"/>
    </row>
    <row r="36" spans="1:8" x14ac:dyDescent="0.2">
      <c r="A36" s="144" t="s">
        <v>109</v>
      </c>
      <c r="B36" s="142">
        <v>375</v>
      </c>
      <c r="C36" s="142"/>
      <c r="D36" s="143">
        <v>45078</v>
      </c>
      <c r="E36" s="145"/>
      <c r="F36" s="125"/>
    </row>
    <row r="37" spans="1:8" x14ac:dyDescent="0.2">
      <c r="A37" s="144" t="s">
        <v>108</v>
      </c>
      <c r="B37" s="142">
        <v>29.04</v>
      </c>
      <c r="C37" s="142"/>
      <c r="D37" s="143">
        <v>45108</v>
      </c>
      <c r="E37" s="145"/>
      <c r="F37" s="125"/>
    </row>
    <row r="38" spans="1:8" x14ac:dyDescent="0.2">
      <c r="A38" s="144" t="s">
        <v>110</v>
      </c>
      <c r="B38" s="142">
        <v>2520</v>
      </c>
      <c r="C38" s="142"/>
      <c r="D38" s="143">
        <v>45139</v>
      </c>
      <c r="E38" s="145"/>
      <c r="F38" s="125"/>
    </row>
    <row r="39" spans="1:8" x14ac:dyDescent="0.2">
      <c r="A39" s="144" t="s">
        <v>110</v>
      </c>
      <c r="B39" s="142">
        <v>3779.46</v>
      </c>
      <c r="C39" s="142"/>
      <c r="D39" s="143">
        <v>45200</v>
      </c>
      <c r="E39" s="145"/>
      <c r="F39" s="125"/>
    </row>
    <row r="40" spans="1:8" x14ac:dyDescent="0.2">
      <c r="A40" s="144" t="s">
        <v>111</v>
      </c>
      <c r="B40" s="142">
        <v>60</v>
      </c>
      <c r="C40" s="142"/>
      <c r="D40" s="143">
        <v>45200</v>
      </c>
      <c r="E40" s="145"/>
      <c r="F40" s="125"/>
    </row>
    <row r="41" spans="1:8" x14ac:dyDescent="0.2">
      <c r="A41" s="137"/>
      <c r="B41" s="136"/>
      <c r="C41" s="136"/>
      <c r="D41" s="134"/>
      <c r="E41" s="141"/>
      <c r="F41" s="125"/>
    </row>
    <row r="42" spans="1:8" x14ac:dyDescent="0.2">
      <c r="A42" s="137"/>
      <c r="B42" s="136"/>
      <c r="C42" s="136"/>
      <c r="D42" s="134"/>
      <c r="E42" s="141"/>
      <c r="F42" s="125"/>
    </row>
    <row r="43" spans="1:8" x14ac:dyDescent="0.2">
      <c r="A43" s="137"/>
      <c r="B43" s="136"/>
      <c r="C43" s="136"/>
      <c r="D43" s="134"/>
      <c r="E43" s="141"/>
      <c r="F43" s="125"/>
    </row>
    <row r="44" spans="1:8" ht="17" thickBot="1" x14ac:dyDescent="0.25">
      <c r="A44" s="137"/>
      <c r="B44" s="136"/>
      <c r="C44" s="136"/>
      <c r="D44" s="134"/>
      <c r="E44" s="141"/>
      <c r="F44" s="125"/>
    </row>
    <row r="45" spans="1:8" x14ac:dyDescent="0.2">
      <c r="A45" s="149" t="s">
        <v>99</v>
      </c>
      <c r="B45" s="150">
        <f>SUM(B33:C44)</f>
        <v>10981.5</v>
      </c>
      <c r="C45" s="151"/>
      <c r="D45" s="134"/>
      <c r="E45" s="141"/>
      <c r="F45" s="125"/>
    </row>
    <row r="46" spans="1:8" ht="17" thickBot="1" x14ac:dyDescent="0.25">
      <c r="A46" s="147" t="s">
        <v>112</v>
      </c>
      <c r="B46" s="148">
        <f>SUM(B31-B45)</f>
        <v>89018.5</v>
      </c>
      <c r="C46" s="152"/>
      <c r="D46" s="138"/>
      <c r="E46" s="139"/>
      <c r="F46" s="125"/>
    </row>
    <row r="48" spans="1:8" ht="17" thickBot="1" x14ac:dyDescent="0.25"/>
    <row r="49" spans="1:5" x14ac:dyDescent="0.2">
      <c r="A49" s="130" t="s">
        <v>113</v>
      </c>
      <c r="B49" s="157">
        <v>100000</v>
      </c>
      <c r="C49" s="158"/>
      <c r="D49" s="131"/>
      <c r="E49" s="132"/>
    </row>
    <row r="50" spans="1:5" x14ac:dyDescent="0.2">
      <c r="A50" s="133" t="s">
        <v>103</v>
      </c>
      <c r="B50" s="159"/>
      <c r="C50" s="160"/>
      <c r="D50" s="125"/>
      <c r="E50" s="135"/>
    </row>
    <row r="51" spans="1:5" x14ac:dyDescent="0.2">
      <c r="A51" s="146" t="s">
        <v>114</v>
      </c>
      <c r="B51" s="142">
        <v>1200</v>
      </c>
      <c r="C51" s="142"/>
      <c r="D51" s="143">
        <v>44166</v>
      </c>
      <c r="E51" s="145"/>
    </row>
    <row r="52" spans="1:5" x14ac:dyDescent="0.2">
      <c r="A52" s="146" t="s">
        <v>115</v>
      </c>
      <c r="B52" s="142">
        <v>1157.5999999999999</v>
      </c>
      <c r="C52" s="142"/>
      <c r="D52" s="143">
        <v>44287</v>
      </c>
      <c r="E52" s="145"/>
    </row>
    <row r="53" spans="1:5" x14ac:dyDescent="0.2">
      <c r="A53" s="146" t="s">
        <v>116</v>
      </c>
      <c r="B53" s="142">
        <v>110</v>
      </c>
      <c r="C53" s="142"/>
      <c r="D53" s="143">
        <v>44501</v>
      </c>
      <c r="E53" s="145"/>
    </row>
    <row r="54" spans="1:5" x14ac:dyDescent="0.2">
      <c r="A54" s="146" t="s">
        <v>117</v>
      </c>
      <c r="B54" s="142">
        <v>2103.35</v>
      </c>
      <c r="C54" s="142"/>
      <c r="D54" s="143">
        <v>44593</v>
      </c>
      <c r="E54" s="145"/>
    </row>
    <row r="55" spans="1:5" x14ac:dyDescent="0.2">
      <c r="A55" s="146" t="s">
        <v>118</v>
      </c>
      <c r="B55" s="142">
        <v>1442.5</v>
      </c>
      <c r="C55" s="142"/>
      <c r="D55" s="143">
        <v>44713</v>
      </c>
      <c r="E55" s="145"/>
    </row>
    <row r="56" spans="1:5" x14ac:dyDescent="0.2">
      <c r="A56" s="146" t="s">
        <v>119</v>
      </c>
      <c r="B56" s="142">
        <v>1781</v>
      </c>
      <c r="C56" s="142"/>
      <c r="D56" s="143">
        <v>44927</v>
      </c>
      <c r="E56" s="145"/>
    </row>
    <row r="57" spans="1:5" x14ac:dyDescent="0.2">
      <c r="A57" s="146" t="s">
        <v>120</v>
      </c>
      <c r="B57" s="142">
        <v>1946</v>
      </c>
      <c r="C57" s="142"/>
      <c r="D57" s="143">
        <v>44958</v>
      </c>
      <c r="E57" s="145"/>
    </row>
    <row r="58" spans="1:5" x14ac:dyDescent="0.2">
      <c r="A58" s="146" t="s">
        <v>121</v>
      </c>
      <c r="B58" s="142">
        <v>4900</v>
      </c>
      <c r="C58" s="142"/>
      <c r="D58" s="143">
        <v>44986</v>
      </c>
      <c r="E58" s="145"/>
    </row>
    <row r="59" spans="1:5" x14ac:dyDescent="0.2">
      <c r="A59" s="146" t="s">
        <v>122</v>
      </c>
      <c r="B59" s="142">
        <v>248</v>
      </c>
      <c r="C59" s="142"/>
      <c r="D59" s="143">
        <v>44986</v>
      </c>
      <c r="E59" s="145"/>
    </row>
    <row r="60" spans="1:5" x14ac:dyDescent="0.2">
      <c r="A60" s="137"/>
      <c r="B60" s="136"/>
      <c r="C60" s="136"/>
      <c r="D60" s="134"/>
      <c r="E60" s="141"/>
    </row>
    <row r="61" spans="1:5" x14ac:dyDescent="0.2">
      <c r="A61" s="137"/>
      <c r="B61" s="136"/>
      <c r="C61" s="136"/>
      <c r="D61" s="134"/>
      <c r="E61" s="141"/>
    </row>
    <row r="62" spans="1:5" x14ac:dyDescent="0.2">
      <c r="A62" s="137"/>
      <c r="B62" s="136"/>
      <c r="C62" s="136"/>
      <c r="D62" s="134"/>
      <c r="E62" s="141"/>
    </row>
    <row r="63" spans="1:5" ht="17" thickBot="1" x14ac:dyDescent="0.25">
      <c r="A63" s="137"/>
      <c r="B63" s="136"/>
      <c r="C63" s="136"/>
      <c r="D63" s="134"/>
      <c r="E63" s="141"/>
    </row>
    <row r="64" spans="1:5" x14ac:dyDescent="0.2">
      <c r="A64" s="149" t="s">
        <v>99</v>
      </c>
      <c r="B64" s="150">
        <f>SUM(B51:C63)</f>
        <v>14888.45</v>
      </c>
      <c r="C64" s="151"/>
      <c r="D64" s="134"/>
      <c r="E64" s="141"/>
    </row>
    <row r="65" spans="1:5" ht="17" thickBot="1" x14ac:dyDescent="0.25">
      <c r="A65" s="147" t="s">
        <v>112</v>
      </c>
      <c r="B65" s="148">
        <f>SUM(B49-B64)</f>
        <v>85111.55</v>
      </c>
      <c r="C65" s="161"/>
      <c r="D65" s="138"/>
      <c r="E65" s="139"/>
    </row>
    <row r="73" spans="1:5" x14ac:dyDescent="0.2">
      <c r="A73" s="128" t="s">
        <v>123</v>
      </c>
      <c r="B73" s="129">
        <f>SUM(B27-B45-B64)</f>
        <v>340200.01999999996</v>
      </c>
      <c r="C73" s="156"/>
    </row>
  </sheetData>
  <mergeCells count="86">
    <mergeCell ref="B73:C73"/>
    <mergeCell ref="D60:E60"/>
    <mergeCell ref="D61:E61"/>
    <mergeCell ref="D62:E62"/>
    <mergeCell ref="D63:E63"/>
    <mergeCell ref="D64:E64"/>
    <mergeCell ref="B65:C65"/>
    <mergeCell ref="B64:C64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D44:E44"/>
    <mergeCell ref="D45:E45"/>
    <mergeCell ref="B46:C46"/>
    <mergeCell ref="B49:C49"/>
    <mergeCell ref="B50:C50"/>
    <mergeCell ref="B51:C51"/>
    <mergeCell ref="D38:E38"/>
    <mergeCell ref="D39:E39"/>
    <mergeCell ref="D40:E40"/>
    <mergeCell ref="D41:E41"/>
    <mergeCell ref="D42:E42"/>
    <mergeCell ref="D43:E43"/>
    <mergeCell ref="B41:C41"/>
    <mergeCell ref="B42:C42"/>
    <mergeCell ref="B43:C43"/>
    <mergeCell ref="B44:C44"/>
    <mergeCell ref="B45:C45"/>
    <mergeCell ref="D33:E33"/>
    <mergeCell ref="D34:E34"/>
    <mergeCell ref="D35:E35"/>
    <mergeCell ref="D36:E36"/>
    <mergeCell ref="D37:E37"/>
    <mergeCell ref="B35:C35"/>
    <mergeCell ref="B36:C36"/>
    <mergeCell ref="B37:C37"/>
    <mergeCell ref="B38:C38"/>
    <mergeCell ref="B39:C39"/>
    <mergeCell ref="B40:C40"/>
    <mergeCell ref="B15:C15"/>
    <mergeCell ref="B25:C25"/>
    <mergeCell ref="B31:C31"/>
    <mergeCell ref="B32:C32"/>
    <mergeCell ref="B33:C33"/>
    <mergeCell ref="B34:C34"/>
    <mergeCell ref="B17:C17"/>
    <mergeCell ref="B18:C18"/>
    <mergeCell ref="B19:C19"/>
    <mergeCell ref="B20:C20"/>
    <mergeCell ref="B21:C21"/>
    <mergeCell ref="B27:C27"/>
    <mergeCell ref="B11:C11"/>
    <mergeCell ref="B12:C12"/>
    <mergeCell ref="D11:E12"/>
    <mergeCell ref="B13:C13"/>
    <mergeCell ref="D13:E13"/>
    <mergeCell ref="B8:C8"/>
    <mergeCell ref="D8:E8"/>
    <mergeCell ref="B9:C9"/>
    <mergeCell ref="D9:E9"/>
    <mergeCell ref="B10:C10"/>
    <mergeCell ref="D10:E10"/>
    <mergeCell ref="B3:C4"/>
    <mergeCell ref="B5:C6"/>
    <mergeCell ref="D3:E4"/>
    <mergeCell ref="D5:E6"/>
    <mergeCell ref="B7:C7"/>
    <mergeCell ref="D7:E7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CIL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Bowles</dc:creator>
  <cp:lastModifiedBy>Donna Bowles</cp:lastModifiedBy>
  <cp:lastPrinted>2023-11-13T09:48:42Z</cp:lastPrinted>
  <dcterms:created xsi:type="dcterms:W3CDTF">2023-10-24T12:10:37Z</dcterms:created>
  <dcterms:modified xsi:type="dcterms:W3CDTF">2023-11-15T16:13:33Z</dcterms:modified>
</cp:coreProperties>
</file>