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62677b049917023/Documents/Finance/2025^0^Nx3a;2026/AGAR/"/>
    </mc:Choice>
  </mc:AlternateContent>
  <xr:revisionPtr revIDLastSave="20" documentId="8_{72075011-7BD4-6941-8155-63889AFFEA85}" xr6:coauthVersionLast="47" xr6:coauthVersionMax="47" xr10:uidLastSave="{CF49CF8A-DD3C-A345-A952-CE18DA0BD943}"/>
  <bookViews>
    <workbookView xWindow="0" yWindow="1080" windowWidth="28800" windowHeight="15840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L28" i="1" s="1"/>
  <c r="H26" i="1"/>
  <c r="K26" i="1" s="1"/>
  <c r="H24" i="1"/>
  <c r="K24" i="1" s="1"/>
  <c r="H20" i="1"/>
  <c r="K20" i="1" s="1"/>
  <c r="H18" i="1"/>
  <c r="K18" i="1" s="1"/>
  <c r="H16" i="1"/>
  <c r="L16" i="1" s="1"/>
  <c r="H14" i="1"/>
  <c r="L14" i="1" s="1"/>
  <c r="H12" i="1"/>
  <c r="L12" i="1" s="1"/>
  <c r="G28" i="1"/>
  <c r="M28" i="1" s="1"/>
  <c r="G26" i="1"/>
  <c r="M26" i="1" s="1"/>
  <c r="G24" i="1"/>
  <c r="M24" i="1" s="1"/>
  <c r="G20" i="1"/>
  <c r="M20" i="1" s="1"/>
  <c r="G18" i="1"/>
  <c r="M18" i="1" s="1"/>
  <c r="G16" i="1"/>
  <c r="M16" i="1" s="1"/>
  <c r="G14" i="1"/>
  <c r="M14" i="1" s="1"/>
  <c r="G12" i="1"/>
  <c r="M12" i="1" s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L26" i="1"/>
  <c r="F22" i="1"/>
  <c r="D22" i="1"/>
  <c r="N26" i="1" l="1"/>
  <c r="N12" i="1"/>
  <c r="L24" i="1"/>
  <c r="N24" i="1" s="1"/>
  <c r="L18" i="1"/>
  <c r="N18" i="1" s="1"/>
  <c r="K16" i="1"/>
  <c r="N14" i="1"/>
  <c r="K14" i="1"/>
  <c r="K12" i="1"/>
  <c r="N28" i="1"/>
  <c r="K28" i="1"/>
  <c r="I22" i="1"/>
  <c r="G22" i="1"/>
  <c r="M22" i="1" s="1"/>
  <c r="J22" i="1"/>
  <c r="N10" i="1"/>
  <c r="H22" i="1"/>
  <c r="N16" i="1"/>
  <c r="L20" i="1"/>
  <c r="N20" i="1" s="1"/>
  <c r="L22" i="1" l="1"/>
  <c r="N22" i="1" s="1"/>
  <c r="K22" i="1"/>
</calcChain>
</file>

<file path=xl/sharedStrings.xml><?xml version="1.0" encoding="utf-8"?>
<sst xmlns="http://schemas.openxmlformats.org/spreadsheetml/2006/main" count="29" uniqueCount="26">
  <si>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</si>
  <si>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</si>
  <si>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</si>
  <si>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</si>
  <si>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</si>
  <si>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</si>
  <si>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</si>
  <si>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</si>
  <si>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</si>
  <si>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</si>
  <si>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</si>
  <si>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</si>
  <si>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</si>
  <si>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</si>
  <si>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</si>
  <si>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</si>
  <si>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</si>
  <si>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</si>
  <si>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</si>
  <si>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</si>
  <si>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</si>
  <si>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</si>
  <si>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 xml:space="preserve">Explanation of variances 2025/26 – pro forma </t>
  </si>
  <si>
    <t>Salford Priors Parish Council</t>
  </si>
  <si>
    <t xml:space="preserve"> +166 increased Council grant
 -183 less income from allotments
 -696 no income from TOPs 
 +59 increase in interest
  -312706 no CIL grant
 -150 no shared costs with Pebworth Parish Council
 +154 increased PROW works
 +3000 CIL monies
 +260 receipts in advance</t>
  </si>
  <si>
    <t xml:space="preserve"> -48 less expenses
 +1063 increased newsletters printed
 +560 hall hire
 +837 increased Lengthsman works required
 +2459 increased repairs due to vandalism
 -784 less grass cutting
 +2835 increased watering of planters due to hot summer
 -961 less repairs to TOPs building
 -3261 less repair work required for playing field equipment
 +224 increased light maintenance
 +333 increased light energy
 +248 new defib energy costs
 -30977 less Greenway costs
 -67745 less CIL expenditure
 -231 fewer community grants requested
 -196 less maintenance for allotments required
 +262 new allotments awards evening
 -784 less warm hub expenditure
 +1126 additional Christmas tree expenditure
 +1355 one off VE day remembrance
 +70 increased PROW works carried out 
 +285 PROW signage
 +16 increased Members expenses
 -212 decrease in insurance costs
 +395 increased training undertaken
 +388 increased Chairman's allowance
 +1761 four new laptops purchased
 +5904 + Creditors
 +2038 opening creditors
  +697 payments in advance
 +431 opening payments in advance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</si>
</sst>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D15" workbookViewId="0">
      <selection activeCell="O22" sqref="O22"/>
    </sheetView>
  </sheetViews>
  <sheetFormatPr baseColWidth="10" defaultColWidth="9.1640625" defaultRowHeight="14" x14ac:dyDescent="0.15"/>
  <cols>
    <col min="1" max="1" width="20.1640625" style="2" customWidth="1"/>
    <col min="2" max="2" width="11" style="2" customWidth="1"/>
    <col min="3" max="3" width="32.5" style="2" customWidth="1"/>
    <col min="4" max="4" width="9.1640625" style="2"/>
    <col min="5" max="5" width="3.33203125" style="2" customWidth="1"/>
    <col min="6" max="6" width="9.1640625" style="2"/>
    <col min="7" max="7" width="10.1640625" style="2" customWidth="1"/>
    <col min="8" max="8" width="12.5" style="2" customWidth="1"/>
    <col min="9" max="11" width="9.1640625" style="2" hidden="1" customWidth="1"/>
    <col min="12" max="12" width="13.33203125" style="2" customWidth="1"/>
    <col min="13" max="13" width="13.83203125" style="2" bestFit="1" customWidth="1"/>
    <col min="14" max="14" width="50.5" style="11" bestFit="1" customWidth="1"/>
    <col min="15" max="15" width="86" style="2" bestFit="1" customWidth="1"/>
    <col min="16" max="16384" width="9.1640625" style="2"/>
  </cols>
  <sheetData>
    <row r="1" spans="1:15" ht="18" x14ac:dyDescent="0.15">
      <c r="A1" s="37" t="s">
        <v>22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8"/>
      <c r="M1" s="8"/>
    </row>
    <row r="2" spans="1:15" ht="16" x14ac:dyDescent="0.15">
      <c r="A2" s="23" t="s">
        <v>12</v>
      </c>
      <c r="B2" s="14"/>
      <c r="C2" s="13" t="s">
        <v>23</v>
      </c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15">
      <c r="A3" s="1" t="s">
        <v>15</v>
      </c>
    </row>
    <row r="4" spans="1:15" ht="79.5" customHeight="1" x14ac:dyDescent="0.15">
      <c r="A4" s="35" t="s">
        <v>20</v>
      </c>
      <c r="B4" s="36"/>
      <c r="C4" s="36"/>
      <c r="D4" s="36"/>
      <c r="E4" s="36"/>
      <c r="F4" s="36"/>
      <c r="G4" s="36"/>
      <c r="H4" s="36"/>
    </row>
    <row r="5" spans="1:15" x14ac:dyDescent="0.15">
      <c r="A5" s="1" t="s">
        <v>17</v>
      </c>
    </row>
    <row r="6" spans="1:15" x14ac:dyDescent="0.15">
      <c r="A6" s="17"/>
      <c r="D6" s="3"/>
      <c r="F6" s="3"/>
      <c r="O6" s="16"/>
    </row>
    <row r="7" spans="1:15" ht="60" x14ac:dyDescent="0.15">
      <c r="D7" s="18">
        <v>2026</v>
      </c>
      <c r="E7" s="16"/>
      <c r="F7" s="18">
        <v>2025</v>
      </c>
      <c r="G7" s="18" t="s">
        <v>0</v>
      </c>
      <c r="H7" s="18" t="s">
        <v>0</v>
      </c>
      <c r="I7" s="18"/>
      <c r="J7" s="18"/>
      <c r="K7" s="18"/>
      <c r="L7" s="28" t="s">
        <v>11</v>
      </c>
      <c r="M7" s="29"/>
      <c r="N7" s="20" t="s">
        <v>16</v>
      </c>
      <c r="O7" s="19" t="s">
        <v>21</v>
      </c>
    </row>
    <row r="8" spans="1:15" x14ac:dyDescent="0.15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18</v>
      </c>
      <c r="M8" s="18" t="s">
        <v>19</v>
      </c>
      <c r="O8" s="11"/>
    </row>
    <row r="9" spans="1:15" ht="15" thickBot="1" x14ac:dyDescent="0.2">
      <c r="D9" s="3"/>
      <c r="E9" s="3"/>
      <c r="O9" s="11"/>
    </row>
    <row r="10" spans="1:15" ht="30" customHeight="1" thickBot="1" x14ac:dyDescent="0.2">
      <c r="A10" s="31" t="s">
        <v>2</v>
      </c>
      <c r="B10" s="31"/>
      <c r="C10" s="31"/>
      <c r="D10" s="7">
        <v>566612</v>
      </c>
      <c r="F10" s="7">
        <v>396151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5" thickBot="1" x14ac:dyDescent="0.2">
      <c r="D11" s="4"/>
      <c r="F11" s="4"/>
      <c r="O11" s="11"/>
    </row>
    <row r="12" spans="1:15" ht="16" thickBot="1" x14ac:dyDescent="0.2">
      <c r="A12" s="32" t="s">
        <v>13</v>
      </c>
      <c r="B12" s="33"/>
      <c r="C12" s="34"/>
      <c r="D12" s="7">
        <v>84000</v>
      </c>
      <c r="F12" s="7">
        <v>79000</v>
      </c>
      <c r="G12" s="4">
        <f>D12-F12</f>
        <v>5000</v>
      </c>
      <c r="H12" s="5">
        <f>IF((D12&gt;F12),(D12-F12)/F12,IF(D12&lt;F12,-(D12-F12)/F12,IF(D12=F12,0)))</f>
        <v>6.3291139240506333E-2</v>
      </c>
      <c r="I12" s="2">
        <f>IF(D12-F12&lt;500,0,IF(D12-F12&gt;500,1,IF(D12-F12=500,1)))</f>
        <v>1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5" thickBot="1" x14ac:dyDescent="0.2">
      <c r="D13" s="4"/>
      <c r="F13" s="4"/>
      <c r="G13" s="4"/>
      <c r="H13" s="5"/>
      <c r="K13" s="3"/>
      <c r="L13" s="3"/>
      <c r="M13" s="3"/>
      <c r="O13" s="11"/>
    </row>
    <row r="14" spans="1:15" ht="136" thickBot="1" x14ac:dyDescent="0.2">
      <c r="A14" s="30" t="s">
        <v>3</v>
      </c>
      <c r="B14" s="30"/>
      <c r="C14" s="30"/>
      <c r="D14" s="24">
        <v>12660</v>
      </c>
      <c r="E14" s="6"/>
      <c r="F14" s="24">
        <v>322758</v>
      </c>
      <c r="G14" s="25">
        <f>D14-F14</f>
        <v>-310098</v>
      </c>
      <c r="H14" s="26">
        <f>IF((D14&gt;F14),(D14-F14)/F14,IF(D14&lt;F14,-(D14-F14)/F14,IF(D14=F14,0)))</f>
        <v>0.96077556559403643</v>
      </c>
      <c r="I14" s="6">
        <f>IF(D14-F14&lt;500,0,IF(D14-F14&gt;500,1,IF(D14-F14=500,1)))</f>
        <v>0</v>
      </c>
      <c r="J14" s="6">
        <f>IF(F14-D14&lt;500,0,IF(F14-D14&gt;500,1,IF(F14-D14=500,1)))</f>
        <v>1</v>
      </c>
      <c r="K14" s="27">
        <f>IF(H14&lt;0.15,0,IF(H14&gt;0.15,1,IF(H14=0.15,1)))</f>
        <v>1</v>
      </c>
      <c r="L14" s="27" t="str">
        <f>IF(H14&lt;15%, "NO","YES")</f>
        <v>YES</v>
      </c>
      <c r="M14" s="27" t="str">
        <f>IF(ABS(G14)&lt;100000, "NO","YES")</f>
        <v>YES</v>
      </c>
      <c r="N14" s="9" t="str">
        <f>IF((L14="YES")*AND(I14+J14&lt;1),"Explanation not required, difference less than £500"," ")</f>
        <v xml:space="preserve"> </v>
      </c>
      <c r="O14" s="12" t="s">
        <v>24</v>
      </c>
    </row>
    <row r="15" spans="1:15" ht="15" thickBot="1" x14ac:dyDescent="0.2">
      <c r="D15" s="4"/>
      <c r="F15" s="4"/>
      <c r="G15" s="4"/>
      <c r="H15" s="5"/>
      <c r="K15" s="3"/>
      <c r="L15" s="3"/>
      <c r="M15" s="3"/>
      <c r="O15" s="11"/>
    </row>
    <row r="16" spans="1:15" ht="16" thickBot="1" x14ac:dyDescent="0.2">
      <c r="A16" s="30" t="s">
        <v>4</v>
      </c>
      <c r="B16" s="30"/>
      <c r="C16" s="30"/>
      <c r="D16" s="7">
        <v>21460</v>
      </c>
      <c r="F16" s="7">
        <v>19325</v>
      </c>
      <c r="G16" s="4">
        <f>D16-F16</f>
        <v>2135</v>
      </c>
      <c r="H16" s="5">
        <f>IF((D16&gt;F16),(D16-F16)/F16,IF(D16&lt;F16,-(D16-F16)/F16,IF(D16=F16,0)))</f>
        <v>0.11047865459249677</v>
      </c>
      <c r="I16" s="2">
        <f>IF(D16-F16&lt;500,0,IF(D16-F16&gt;500,1,IF(D16-F16=500,1)))</f>
        <v>1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/>
    </row>
    <row r="17" spans="1:23" ht="15" thickBot="1" x14ac:dyDescent="0.2">
      <c r="D17" s="4"/>
      <c r="F17" s="4"/>
      <c r="G17" s="4"/>
      <c r="H17" s="5"/>
      <c r="K17" s="3"/>
      <c r="L17" s="3"/>
      <c r="M17" s="3"/>
      <c r="O17" s="11"/>
    </row>
    <row r="18" spans="1:23" ht="16" thickBot="1" x14ac:dyDescent="0.2">
      <c r="A18" s="30" t="s">
        <v>7</v>
      </c>
      <c r="B18" s="30"/>
      <c r="C18" s="30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6" customHeight="1" thickBot="1" x14ac:dyDescent="0.2">
      <c r="D19" s="4"/>
      <c r="F19" s="4"/>
      <c r="G19" s="4"/>
      <c r="H19" s="5"/>
      <c r="K19" s="3"/>
      <c r="L19" s="3"/>
      <c r="M19" s="3"/>
      <c r="O19" s="11"/>
    </row>
    <row r="20" spans="1:23" ht="409" customHeight="1" thickBot="1" x14ac:dyDescent="0.2">
      <c r="A20" s="30" t="s">
        <v>14</v>
      </c>
      <c r="B20" s="30"/>
      <c r="C20" s="30"/>
      <c r="D20" s="24">
        <v>130058</v>
      </c>
      <c r="E20" s="6"/>
      <c r="F20" s="24">
        <v>211972</v>
      </c>
      <c r="G20" s="25">
        <f>D20-F20</f>
        <v>-81914</v>
      </c>
      <c r="H20" s="26">
        <f>IF((D20&gt;F20),(D20-F20)/F20,IF(D20&lt;F20,-(D20-F20)/F20,IF(D20=F20,0)))</f>
        <v>0.38643783141169591</v>
      </c>
      <c r="I20" s="6">
        <f>IF(D20-F20&lt;500,0,IF(D20-F20&gt;500,1,IF(D20-F20=500,1)))</f>
        <v>0</v>
      </c>
      <c r="J20" s="6">
        <f>IF(F20-D20&lt;500,0,IF(F20-D20&gt;500,1,IF(F20-D20=500,1)))</f>
        <v>1</v>
      </c>
      <c r="K20" s="27">
        <f>IF(H20&lt;0.15,0,IF(H20&gt;0.15,1,IF(H20=0.15,1)))</f>
        <v>1</v>
      </c>
      <c r="L20" s="27" t="str">
        <f>IF(H20&lt;15%, "NO","YES")</f>
        <v>YES</v>
      </c>
      <c r="M20" s="27" t="str">
        <f>IF(ABS(G20)&lt;100000, "NO","YES")</f>
        <v>NO</v>
      </c>
      <c r="N20" s="9" t="str">
        <f>IF((L20="YES")*AND(I20+J20&lt;1),"Explanation not required, difference less than £500"," ")</f>
        <v xml:space="preserve"> </v>
      </c>
      <c r="O20" s="12" t="s">
        <v>25</v>
      </c>
    </row>
    <row r="21" spans="1:23" ht="15" thickBot="1" x14ac:dyDescent="0.2">
      <c r="D21" s="4"/>
      <c r="F21" s="4"/>
      <c r="G21" s="4"/>
      <c r="H21" s="5"/>
      <c r="K21" s="3"/>
      <c r="L21" s="3"/>
      <c r="M21" s="3"/>
      <c r="O21" s="11"/>
    </row>
    <row r="22" spans="1:23" ht="16" thickBot="1" x14ac:dyDescent="0.2">
      <c r="A22" s="6" t="s">
        <v>5</v>
      </c>
      <c r="D22" s="21">
        <f>D10+D12+D14-D16-D18-D20</f>
        <v>511754</v>
      </c>
      <c r="F22" s="21">
        <f>F10+F12+F14-F16-F18-F20</f>
        <v>566612</v>
      </c>
      <c r="G22" s="4">
        <f>D22-F22</f>
        <v>-54858</v>
      </c>
      <c r="H22" s="5">
        <f>IF((D22&gt;F22),(D22-F22)/F22,IF(D22&lt;F22,-(D22-F22)/F22,IF(D22=F22,0)))</f>
        <v>9.6817575342562454E-2</v>
      </c>
      <c r="I22" s="2">
        <f>IF(D22-F22&lt;500,0,IF(D22-F22&gt;500,1,IF(D22-F22=500,1)))</f>
        <v>0</v>
      </c>
      <c r="J22" s="2">
        <f>IF(F22-D22&lt;500,0,IF(F22-D22&gt;500,1,IF(F22-D22=500,1)))</f>
        <v>1</v>
      </c>
      <c r="K22" s="3">
        <f>IF(H22&lt;0.15,0,IF(H22&gt;0.15,1,IF(H22=0.15,1)))</f>
        <v>0</v>
      </c>
      <c r="L22" s="3" t="str">
        <f>IF(H22&lt;15%, "NO","YES")</f>
        <v>NO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/>
    </row>
    <row r="23" spans="1:23" ht="15" thickBot="1" x14ac:dyDescent="0.2">
      <c r="D23" s="4"/>
      <c r="F23" s="4"/>
      <c r="G23" s="4"/>
      <c r="H23" s="5"/>
      <c r="K23" s="3"/>
      <c r="L23" s="3"/>
      <c r="M23" s="3"/>
      <c r="O23" s="11"/>
    </row>
    <row r="24" spans="1:23" ht="16" thickBot="1" x14ac:dyDescent="0.2">
      <c r="A24" s="30" t="s">
        <v>9</v>
      </c>
      <c r="B24" s="30"/>
      <c r="C24" s="30"/>
      <c r="D24" s="7">
        <v>516504</v>
      </c>
      <c r="F24" s="7">
        <v>550962</v>
      </c>
      <c r="G24" s="4">
        <f>D24-F24</f>
        <v>-34458</v>
      </c>
      <c r="H24" s="5">
        <f>IF((D24&gt;F24),(D24-F24)/F24,IF(D24&lt;F24,-(D24-F24)/F24,IF(D24=F24,0)))</f>
        <v>6.2541518289827611E-2</v>
      </c>
      <c r="I24" s="2">
        <f>IF(D24-F24&lt;500,0,IF(D24-F24&gt;500,1,IF(D24-F24=500,1)))</f>
        <v>0</v>
      </c>
      <c r="J24" s="2">
        <f>IF(F24-D24&lt;500,0,IF(F24-D24&gt;500,1,IF(F24-D24=500,1)))</f>
        <v>1</v>
      </c>
      <c r="K24" s="3">
        <f>IF(H24&lt;0.15,0,IF(H24&gt;0.15,1,IF(H24=0.15,1)))</f>
        <v>0</v>
      </c>
      <c r="L24" s="3" t="str">
        <f>IF(H24&lt;15%, "NO","YES")</f>
        <v>NO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/>
    </row>
    <row r="25" spans="1:23" ht="15" thickBot="1" x14ac:dyDescent="0.2">
      <c r="D25" s="4"/>
      <c r="F25" s="4"/>
      <c r="G25" s="4"/>
      <c r="H25" s="5"/>
      <c r="K25" s="3"/>
      <c r="L25" s="3"/>
      <c r="M25" s="3"/>
      <c r="O25" s="11"/>
    </row>
    <row r="26" spans="1:23" ht="16" thickBot="1" x14ac:dyDescent="0.2">
      <c r="A26" s="30" t="s">
        <v>8</v>
      </c>
      <c r="B26" s="30"/>
      <c r="C26" s="30"/>
      <c r="D26" s="7">
        <v>414078</v>
      </c>
      <c r="F26" s="7">
        <v>376183</v>
      </c>
      <c r="G26" s="4">
        <f>D26-F26</f>
        <v>37895</v>
      </c>
      <c r="H26" s="5">
        <f>IF((D26&gt;F26),(D26-F26)/F26,IF(D26&lt;F26,-(D26-F26)/F26,IF(D26=F26,0)))</f>
        <v>0.10073554626338777</v>
      </c>
      <c r="I26" s="2">
        <f>IF(D26-F26&lt;500,0,IF(D26-F26&gt;500,1,IF(D26-F26=500,1)))</f>
        <v>1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5" thickBot="1" x14ac:dyDescent="0.2">
      <c r="D27" s="4"/>
      <c r="F27" s="4"/>
      <c r="G27" s="4"/>
      <c r="H27" s="5"/>
      <c r="K27" s="3"/>
      <c r="L27" s="3"/>
      <c r="M27" s="3"/>
      <c r="O27" s="11"/>
    </row>
    <row r="28" spans="1:23" ht="16" thickBot="1" x14ac:dyDescent="0.2">
      <c r="A28" s="30" t="s">
        <v>6</v>
      </c>
      <c r="B28" s="30"/>
      <c r="C28" s="30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15">
      <c r="H29" s="5"/>
      <c r="K29" s="3"/>
      <c r="L29" s="3"/>
      <c r="M29" s="3"/>
      <c r="O29" s="11"/>
    </row>
    <row r="30" spans="1:23" x14ac:dyDescent="0.15">
      <c r="C30" s="10"/>
    </row>
    <row r="31" spans="1:23" ht="15" customHeight="1" x14ac:dyDescent="0.15">
      <c r="P31" s="15"/>
      <c r="Q31" s="15"/>
      <c r="R31" s="15"/>
      <c r="S31" s="15"/>
      <c r="T31" s="15"/>
      <c r="U31" s="15"/>
      <c r="V31" s="15"/>
      <c r="W31" s="15"/>
    </row>
    <row r="32" spans="1:23" ht="18" x14ac:dyDescent="0.2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8" x14ac:dyDescent="0.2">
      <c r="C34" s="22"/>
    </row>
  </sheetData>
  <mergeCells count="12">
    <mergeCell ref="A4:H4"/>
    <mergeCell ref="A18:C18"/>
    <mergeCell ref="A20:C20"/>
    <mergeCell ref="A1:K1"/>
    <mergeCell ref="A24:C24"/>
    <mergeCell ref="L7:M7"/>
    <mergeCell ref="A26:C26"/>
    <mergeCell ref="A28:C28"/>
    <mergeCell ref="A10:C10"/>
    <mergeCell ref="A12:C12"/>
    <mergeCell ref="A14:C14"/>
    <mergeCell ref="A16:C16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8E5E2D-8359-423C-B4BD-314EA3500208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67569244-f879-40f9-924f-0b5754edfb0b"/>
    <ds:schemaRef ds:uri="http://www.w3.org/XML/1998/namespace"/>
    <ds:schemaRef ds:uri="http://purl.org/dc/elements/1.1/"/>
    <ds:schemaRef ds:uri="http://schemas.microsoft.com/office/infopath/2007/PartnerControls"/>
    <ds:schemaRef ds:uri="16a7b4dc-aa79-4dfd-9258-d7ff05a94b9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A25F7E-0E0E-408F-8BFA-FDB6C0BED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Donna Bowles</cp:lastModifiedBy>
  <dcterms:created xsi:type="dcterms:W3CDTF">2012-07-11T10:01:28Z</dcterms:created>
  <dcterms:modified xsi:type="dcterms:W3CDTF">2026-05-27T09:04:14Z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